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Saskaņojumi\"/>
    </mc:Choice>
  </mc:AlternateContent>
  <xr:revisionPtr revIDLastSave="0" documentId="8_{3B4793EB-08D9-4566-A368-DB509663915B}" xr6:coauthVersionLast="47" xr6:coauthVersionMax="47" xr10:uidLastSave="{00000000-0000-0000-0000-000000000000}"/>
  <bookViews>
    <workbookView xWindow="-120" yWindow="-120" windowWidth="38640" windowHeight="21120" xr2:uid="{00000000-000D-0000-FFFF-FFFF00000000}"/>
  </bookViews>
  <sheets>
    <sheet name="Sheet1" sheetId="1" r:id="rId1"/>
  </sheets>
  <definedNames>
    <definedName name="_xlnm._FilterDatabase" localSheetId="0" hidden="1">Sheet1!$B$1:$M$1</definedName>
    <definedName name="_Hlk185583559" localSheetId="0">Sheet1!#REF!</definedName>
    <definedName name="_Hlk194570762"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1" i="1" l="1"/>
  <c r="I9" i="1"/>
  <c r="I7" i="1"/>
  <c r="I12" i="1"/>
  <c r="I6" i="1"/>
  <c r="M5" i="1"/>
  <c r="I5" i="1"/>
  <c r="I3" i="1"/>
  <c r="L21" i="1"/>
  <c r="K21" i="1"/>
  <c r="J21" i="1"/>
  <c r="I17" i="1"/>
  <c r="I16" i="1"/>
  <c r="M2" i="1"/>
  <c r="I21" i="1" l="1"/>
</calcChain>
</file>

<file path=xl/sharedStrings.xml><?xml version="1.0" encoding="utf-8"?>
<sst xmlns="http://schemas.openxmlformats.org/spreadsheetml/2006/main" count="153" uniqueCount="91">
  <si>
    <t>Projekta nosaukums</t>
  </si>
  <si>
    <t>Projekta mērķis</t>
  </si>
  <si>
    <t>Plānotie vai sasniegt rezultāti</t>
  </si>
  <si>
    <t>Projekta īstenotājs</t>
  </si>
  <si>
    <t>Finansējuma programma</t>
  </si>
  <si>
    <t>Finansējuma piešķiršanas veids</t>
  </si>
  <si>
    <t>Biedrība "Centrs MARTA"</t>
  </si>
  <si>
    <t>Biedrība "Latvijas Mikroķirurgu asociācija"</t>
  </si>
  <si>
    <t>Biedrība "Riga TechGirls"</t>
  </si>
  <si>
    <t>Nodibinājums "Centrs Dardedze"</t>
  </si>
  <si>
    <t>Nodibinājums "TechChill"</t>
  </si>
  <si>
    <t>Biedrība "Latvijas Vēžu un zivju audzētāju asociācija"</t>
  </si>
  <si>
    <t>Atbalsts sieviešu aktīvismam Ukrainā: “Sievietes, miers un drošība” politikas veicināšana. Palīdzības sistēmas izveide kara noziegumos cietušajiem”</t>
  </si>
  <si>
    <t>Drošība un brīvība meitenēm un sievietēm Uzbekistānā</t>
  </si>
  <si>
    <t>Ukraina: Karā cietušo sieviešu un bērnu atbalstīšana un spēcināšana</t>
  </si>
  <si>
    <t>Sieviešu iespēju paplašināšana Tadžikistānā un Kirgizstānā</t>
  </si>
  <si>
    <t>Ukraina: Psihosociālās atbalsta sistēmas attīstīšana sievietēm un bērniem Kijivā</t>
  </si>
  <si>
    <t>Ukrainas mediķu apmācība mikroķirurģijas pielietojumam kaujā iegūtu brūču ārstēšanā</t>
  </si>
  <si>
    <t>Mikroķirurģijas infrastruktūras attīstība Ukrainas ārstniecības iestādēs</t>
  </si>
  <si>
    <t>1. Latvijas vēstniecības ASV projekts Women as Leaders for Tech and Digitalization”; 2. ĀM Ekonomisko attiecību, tirdzniecības un attīstības sadarbības direkcijas projekts "Latvijas pārstāvība “Connected Africa Summit” Nairobi"</t>
  </si>
  <si>
    <t>Latvijas pastāvīgās pārstāvniecība ANO Ņujorkā projekts "Tematiskais pasākums par digitālās plaisas pārvarēšanu sieviešu iespējošanai /
Digitālo prasmju darbnīca diplomātēm no Āfrikas, Latīņamerikas, Klusā okeāna un Āzijas valstīm."</t>
  </si>
  <si>
    <t>STEM skola meitenēm</t>
  </si>
  <si>
    <t xml:space="preserve">Tehnoloģiju apmācības meitenēm Ēģiptē “Girls in Tech” </t>
  </si>
  <si>
    <t>STEM skola Tanzānijā</t>
  </si>
  <si>
    <t>Priekšizpētes vizīte uz Moldovu</t>
  </si>
  <si>
    <t>Bērnu tiesību aizsardzības veicināšana Moldovā, ieviešot Latvijas labās prakses piemēru - Džimbas drošības soļu programmu</t>
  </si>
  <si>
    <t>Ukrainas MVU konkurētspējas stiprināšana investīciju piesaistei un digitalizācijai (DIGI-UA)</t>
  </si>
  <si>
    <t>Priekšizpētes vizīte uz Zimbabvi</t>
  </si>
  <si>
    <t>Sisonke pārtikas centrs: jauniešu prasmju attīstība un vietējās pārtikas ražošana Tsholotsho</t>
  </si>
  <si>
    <t>Granta projektu konkurss</t>
  </si>
  <si>
    <t>Politikas plānā noteiktais finansējums</t>
  </si>
  <si>
    <t>Projekta īstenošana publiskās diplomātijas programmā LV kandidatūras ANO DP lobija kampaņas atbalstam</t>
  </si>
  <si>
    <t>Attīstības sadarbības projekti un starptautiskā palīdzība</t>
  </si>
  <si>
    <t>Attīstības sadarbības projekti un starptautiskā palīdzība, Nozaru vadība un politikas plānošana</t>
  </si>
  <si>
    <t>Nozaru vadība un politikas plānošana</t>
  </si>
  <si>
    <t xml:space="preserve">ĀM prioritārais pasākums “Latvijas kandidatūras ANO Drošības padomes vēlēšanās 2025.g.lobija kampaņas nodrošināšana Latvijas dalībai ANO Drošības padomē 2026.-2028.g.” </t>
  </si>
  <si>
    <t xml:space="preserve">ĀM prioritārais pasākums“Latvijas kandidatūras ANO Drošības padomes vēlēšanās 2025.g.lobija kampaņas nodrošināšana Latvijas dalībai ANO Drošības padomē 2026.-2028.g.” </t>
  </si>
  <si>
    <t>Projekta īstenošanas laiks</t>
  </si>
  <si>
    <t>Piešķirtais finansējums 2024-2026</t>
  </si>
  <si>
    <t>Faktiski izlietotais finansējums 2024</t>
  </si>
  <si>
    <t>Faktiski izlietotais finansējums 2025</t>
  </si>
  <si>
    <t>Piešķirtais finansējums 2026</t>
  </si>
  <si>
    <t>Faktiski izlietotais finansējums noslēgtajiem projektiem</t>
  </si>
  <si>
    <t>2023-2024</t>
  </si>
  <si>
    <t>2024, 2025, 2026</t>
  </si>
  <si>
    <t>2025-2026</t>
  </si>
  <si>
    <t>2024-2025</t>
  </si>
  <si>
    <t xml:space="preserve">76 012,.58 </t>
  </si>
  <si>
    <t>KOPĀ</t>
  </si>
  <si>
    <t>Sieviešu un personu ievainojamās situācijās iespējošana Uzbekistānā</t>
  </si>
  <si>
    <t>Atbalstīt sieviešu aktīvismu Ukrainā, sniedzot ieguldījumu Apvienoto Nāciju Organizācijas Drošības padomes Rezolūcijā 1325 (turpmāk tekstā – ANO) par sievietēm, mieru un drošību noteikto politisko mērķu sasniegšanā. Izstrādāt palīdzības sistēmu Krievijas militārās agresijas upuriem.</t>
  </si>
  <si>
    <t>Izstrādāt metodoloģiju pilsoniskās sabiedrības organizācijām un attiecīgajām ieinteresētajām personām, lai atbalstītu un spēcinātu meitenes un sievietes, kas cietušas no vardarbības dzimuma dēļ.</t>
  </si>
  <si>
    <t>Stiprināt atbalsta sistēmu sievietēm un bērniem, kas cietuši no kara Ukrainā, sekmējot piekļuvi psihosociālajiem pakalpojumiem un veicinot cietušo interešu ievērošanu tiesvedības procesā.</t>
  </si>
  <si>
    <t>Sniegt ieguldījumu dzimumu līdztiesības stiprināšanā un vardarbības pret sievietēm un meitenēm mazināšanā Kirgizstānā un Tadžikistānā, ieviešot Centra MARTA pieeju vardarbības pret sievietēm atpazīšanā un novēršanā, pielāgojot izstrādāto metodoloģiju cietušajiem un speciālistiem, izprotot vietējo kultūrvides kontekstu.</t>
  </si>
  <si>
    <t>Stiprināt Kijivas sociālo dienestu kapacitāti, nodrošināt mūsdienīgus atbalsta pakalpojumus sievietēm, bērniem un ģimenēm, kurus skāris karš, attīstot speciālistu profesionālās kompetences un ieviešot efektīvas atbalsta pieejas.</t>
  </si>
  <si>
    <t>Veicināt mikroķirurģijas infrastruktūras attīstību Ukrainas ārstniecības iestādēs smagu kara traumu ārstēšanas plašākas pieejamības nodrošināšanai.</t>
  </si>
  <si>
    <t>Nodrošināt kvalitatīvu apmācību Ukrainas mediķiem mikroķirurģijas pielietojumam kaujā iegūtu brūču ārstēšanā.</t>
  </si>
  <si>
    <t>Parādīt meitenēm, viņu vecākiem un Dienvidāfrikas un Kamerūnas sabiedrībai, ka STEM - Zinātnes un tehnoloģiju jomas ir domātas ikvienam, un mācīties un strādāt šajās jomās var būt aizraujoši.</t>
  </si>
  <si>
    <t>Projekta "Girls in Tech" galvenie mērķi ir iepazīstināt 1000 meitenes ar IT pasauli uzziņas kampaņas ietvaros un padziļināti apmācīt 100 meitenes ar IT prasmēm, lai veiksmīgāk nodrošinātu viņu potenciālu ieiešanu IT nozarē.</t>
  </si>
  <si>
    <t>Palielināt 300 meiteņu vecumā no 7 līdz 17 gadiem digitālo prasmju un tehnoloģiskās kompetences līmeni Tanzānijā, veicinot viņu līdzdalību STEM jomās un sniedzot iespējas attīstīt savas uzņēmējspējas, programmēšanas un spēļu izstrādes prasmes, tādējādi sekmējot dzimumu līdztiesību un sociālekonomisko iespēju paplašināšanu digitālajā laikmetā.</t>
  </si>
  <si>
    <t xml:space="preserve">Priekšizpētes vizītes mērķis ir uzsākt sadarbību ar Moldovas nevalstisko organizāciju “The Child Rights Information Centre Moldova”, lai 2025. un 2026.gadā uzsāktu preventīvi izglītojošās “Džimbas drošības programmas“ bērniem vecumā no 4-10 gadiem pilotēšanu Moldovas pirmsskolās, šādi veicinot kvalitatīvas izglītības, kas balstās sociāli – emocionālajā mācīšanās pieejā, mazinot vardarbības pret bērnu riskus un veicinot cieņpilnu, nediskriminējošu attiecību pieredzi bērniem jau izglītojošā procesa sākumā un radot drošu vidi, kurā bērni var veiksmīgāk apgūt akadēmisko mācību programmu. </t>
  </si>
  <si>
    <t>Projekta mērķis ir veicināt bērnu tiesību aizsardzību Moldovā, saskaņā ar Moldovas politikas plānošanas dokumentiem, ieviešot Latvijas labās prakses piemēru - Džimbas drošības soļu programmu 20 pirmsskolas izglītības iestādēs.</t>
  </si>
  <si>
    <t>Posmā līdz 2024. gada decembrim tika veikts izpētes darbs, lai izstrādātu praktisku metodoloģiju darbam ar dzimumvardarbības upuriem un vardarbības izdarītāju saukšanai pie atbildības. Tika organizēta fokusgrupa ar 16 vietējās sabiedrības pārstāvjiem, lai izprastu vietējo situāciju, galvenās problēmas un izaicinājumus. Balstoties uz sagatavoto fokusgrupas ziņojumu, tika veikts darbs pie metodiskā materiāla / informatīvās brošūras sagatavošanas. Līdz 2024. gada decembrim izstrādāta pirmā redakcija sadaļām kā atpazīt partneru vardarbību, iemesliem, kādēļ sievietes nepamet vardarbības veicēju, kādas ir vardarbības sekas, kādi ir riski un apdraudējumi bērniem vardarbīgās attiecībās un kādi pasākumi jāveic, lai pārtrauktu partnera vardarbību.</t>
  </si>
  <si>
    <r>
      <rPr>
        <b/>
        <sz val="11"/>
        <color theme="1"/>
        <rFont val="Calibri"/>
        <family val="2"/>
        <scheme val="minor"/>
      </rPr>
      <t>PROJEKTS ĪSTENOŠANĀ</t>
    </r>
    <r>
      <rPr>
        <sz val="11"/>
        <color theme="1"/>
        <rFont val="Calibri"/>
        <family val="2"/>
        <charset val="186"/>
        <scheme val="minor"/>
      </rPr>
      <t xml:space="preserve">
Projekts paredz:
1.	Balstoties partnerorganzāciju identificētajās vajadzībās, pielāgot un ieviest Centra MARTA izstrādāto metodoloģiju vardarbības pret sievietēm un meitenēm atpazīšanai un novēršanai atbilstoši Kirgizstānas un Tadžikistānas kultūras un sociālajam kontekstam.
2.	Stiprināt to speciālistu kapacitāti, kuri ikdienā tieši strādā ar vardarbībā cietušām sievietēm, organizējot trīs dienu mācību ciklu 60 vietējiem speciālistiem (sociālajiem darbiniekiem, psihologiem, PSO pārstāvjiem, policistiem u.c.), kas vērsts uz vardarbības atpazīšanu, pirmo palīdzību un starpinstitucionālo sadarbību.
3.	Paaugstināt sabiedrības informētību un izpratni par dzimumu līdztiesību un vardarbības dažādajām formām, izveidojot un izplatot abās valstīs 10 izglītojošus video, kuru mērķis ir informēt speciālistus par vardarbības pazīmēm, sieviešu tiesībām un pieejamajām palīdzības iespējām, tādā veidā veicinot ilgtspējīgas pārmaiņas attieksmēs un rīcībā.
4.	Veicināt starpinstitucionālu sadarbību un pieredzes apmaiņu starp vietējiem un starptautiskajiem partneriem, organizējot  apaļā galda diskusiju ar katras valsts pašvaldību, valsts iestāžu, PSO un starptautisko organizāciju pārstāvjiem. 
Sagaidāmie projekta rezultāti ietver vismaz 60 apmācītus vietējos speciālistus, pielāgotu metodisko materiālu pieejamību, informatīvo akciju, kas  sasniegtu vismaz 300 speciālistus, kā arī uzlabotu starpinstitucionālo sadarbību cietušo aizsardzības jomā. Projekta rezultāti veicinās sievietēm drošāku un iekļaujošāku sabiedrību Tadžikistānā un Kirgizstānā, vienlaikus nodrošinot ilgtspējīgu atbalstu sievietēm un meitenēm riska grupās, īpaši lauku apvidos. </t>
    </r>
  </si>
  <si>
    <r>
      <rPr>
        <b/>
        <sz val="11"/>
        <color theme="1"/>
        <rFont val="Calibri"/>
        <family val="2"/>
        <scheme val="minor"/>
      </rPr>
      <t>PROJEKTS ĪSTENOŠANĀ</t>
    </r>
    <r>
      <rPr>
        <sz val="11"/>
        <color theme="1"/>
        <rFont val="Calibri"/>
        <family val="2"/>
        <charset val="186"/>
        <scheme val="minor"/>
      </rPr>
      <t xml:space="preserve">
Projekts paredz:
1.	Izstrādāt 4 Ukrainas ārstniecības iestāžu mikroķirurģijas infrastruktūras novērtējuma un attīstības plānus, kas iekļaus mikroķirurģijas infrastruktūras standarta izveidi atbilstoši ārstniecības iestādes pacientu plūsmai un raksturojumam un ārstniecības iestāžu attīstības plāniem, t.sk. balstoties uz procesu testēšanas rezultātiem.
2.	Sniegt konsultācijas mikroķirurģijas infrastruktūras attīstības jautājumos 4 Ukrainas ārstniecības iestāžu  lēmumu pieņēmējiem un mikroķirurģijā iesaistītajam ārstniecības personālam pēc plānu izstrādes.
3.	Sniegt tiešu palīdzību 4 Ukrainas ārstniecības iestādēm tehnoloģiju attīstības (t.i. aprīkojums, programmatūra un instrumenti) jomā (digitalizācijas veicināšana).
Projektā plānots uzlabot lēmumu pieņēmēju un ārstniecības personāla zināšanas mikroķirurģijas infrastruktūras attīstības jautājumos Ukrainas ārstniecības iestādēs. Lēmumu pieņēmēju labāka izpratne par mikroķirurģijas attīstības iespējām palīdzēs veidot efektīvāku un uz inovācijām balstītu ārstniecības iestāžu mikroķirurģijas infrastruktūru, sekmējot labāku pacientu aprūpi un ārstēšanas rezultātus.</t>
    </r>
  </si>
  <si>
    <r>
      <rPr>
        <b/>
        <sz val="11"/>
        <color theme="1"/>
        <rFont val="Calibri"/>
        <family val="2"/>
        <scheme val="minor"/>
      </rPr>
      <t>PROJEKTS ĪSTENOŠANĀ</t>
    </r>
    <r>
      <rPr>
        <sz val="11"/>
        <color theme="1"/>
        <rFont val="Calibri"/>
        <family val="2"/>
        <charset val="186"/>
        <scheme val="minor"/>
      </rPr>
      <t xml:space="preserve">
Projekts paredz:
1. 	Praktiskas apmācības digitālajās prasmēs, programmēšanas un uzņēmējdarbībā pamatos, izmantojot kombinētu tiešsaistes un klātienes pieeju ~300 meitenēm. 
2. 	3-5 vietējo mentoru/treneru iesaisti un sagatavošanu, nodrošinot programmas turpinājumu pēc projekta beigām.
Papildus projektā tiek stiprināta sabiedrības izpratne par dzimumu līdztiesību un meiteņu potenciālu STEM jomās gan Tanzānijā, gan Latvijā.</t>
    </r>
  </si>
  <si>
    <r>
      <rPr>
        <b/>
        <sz val="11"/>
        <color theme="1"/>
        <rFont val="Calibri"/>
        <family val="2"/>
        <scheme val="minor"/>
      </rPr>
      <t>PROJEKTS ĪSTENOŠANĀ</t>
    </r>
    <r>
      <rPr>
        <sz val="11"/>
        <color theme="1"/>
        <rFont val="Calibri"/>
        <family val="2"/>
        <charset val="186"/>
        <scheme val="minor"/>
      </rPr>
      <t xml:space="preserve">
Projekts paredz:
1. 	Paaugstināt Moldovas speciālistu kompetence bērnu tiesību aizsardzības jomā un prasmes, ieviešot Džimbas drošības soļu programmu 20 pirmsskolas izglītības iestādēs. 
2. 	Pielāgoti Džimbas drošības soļu programmas metodiskos materiālus.
3. 	Uzlabot bērnu informētība par drošības jautājumiem un veicināt viņu līdzdalību.
Ilgtermiņā tiks veicinātas efektīvākas bērnu tiesību aizsardzības sistēmas stiprināšana Moldovā, ieviešot pārbaudītu un uz bērna vajadzībām centrētu pieeju, kā arī ilgtermiņā vardarbības pret bērnu, īpaši bērnu seksuālās izmantošanas samazināšana.</t>
    </r>
  </si>
  <si>
    <t xml:space="preserve">Priekšizpētes vizītes laikā Moldovā  Centrs Dardedze uzsāka sadarbību ar nevalstisko organizāciju “The Child Rights Information Center Moldova”. Partnerorganizācija tika informēta par Džimbas drošības programmu, soļiem, kas nepieciešami lai pilotētu Džimbas drošības programmu. Priekšizpētes vizītes laikā delegācija tikās ar vairāku pašvaldību un Valsts līmeņa politikas veidotājiem, kā arī pirmsskolas izglītības iestāžu darbiniekiem, lai, pirmkārt, informētu par Džimbas drošības programmu un, otrkārt, identificētu programmas ieviešanas riskus un iespējas. </t>
  </si>
  <si>
    <t>1. 	Programmas izpratnes veicināšanas daļas abu gadu laikā apguva un par veiksmīgu iziešanu sertifikātus saņēma 1825 meitenes.
2. 	Programmas apmācību daļu pabeidza 479 meitenes, gūstot padziļinātāku ieskatu konkrētās profesijās.
“Girls in Tech” programmas ietvaros dalībnieces tika iedrošinātas uzsākt karjeru Ēģiptes IT nozarē, tādējādi veicinot viņu ekonomisko iekļaušanu. Dalībniecēm nodrošinot kā teorētiskas un praktiskas zināšanas, kā arī jau praktisku darba pieredzi caur praksēm IT uzņēmumos, viņas tika sagatavotas darba tirgum. Vienlaikus tika mazināta dzimumu nevienlīdzība IT nozarē, jo arvien vairāk meiteņu ienāk un attīstās ar tehnoloģijām saistītās jomās. Tika veicināta arī atbalstošas un dinamiskas sieviešu tehnoloģiju profesionāļu kopienas izveide, kas konsultē un iedvesmo nākamās meiteņu paaudzes IT sektorā.</t>
  </si>
  <si>
    <t>1. 	Novadītas 4 STEM skolas Kamerūnā un Dienvidāfrikā un tajās apmācītas 100 saņēmējvalstu meitenes un 9 skolotāji.
2. 	Notika divi pieredzes apmaiņas braucieni, kur pirmajā piedalījās 3 skolotāji un otrajā piedalījās 4 skolotāji un 7 meitenes no Dienvidāfrikas un Kamerūnas
3. 	Projektā sagatavots 1 metodiskais materiāls STEM skolām.
STEM skolas ietvaros 100 meitenēm bija iespēja padziļināti pagūt datoru izmantošanas iespējas. Aptuveni pusei meitenēm tā bija pirmā reize, kad dators tika izmantots kāda projekta izstrādei un tika apgūtas noderīgas iemaņas, kas noderēs ilgtermiņa - gan mācībās, gan darba vidē. Pēc pirmās STEM skolas, daļa dalībnieču atgriezās kā brīvprātīgie palīgi nākamaja STEM skolā, uzņemoties līderību un palīdzot jaunajām dalībniecēm iejusties.
Projekts veicina Dienvidāfrikas un Kamerūnas meiteņu interesi par tehnoloģijām, vienlaikus motivējot izvēlas kādu no STEM jomām savai nākotnes profesijai, tādējādi veicinot vienlīdzību šajos sektoros, kā arī risinot kvalificēta darba spēka trūkuma jautājumu.</t>
  </si>
  <si>
    <t>Projekta mērķis ir veicināt Ukrainas mazo un vidējo uzņēmumu (MVU) piekļuvi starptautiskām investīcijām un sadarbības iespējām, uzlabojot to prezentācijas prasmes, digitālās kapacitātes un savienojamību ar Eiropas un Baltijas inovāciju ekosistēmu.</t>
  </si>
  <si>
    <r>
      <rPr>
        <b/>
        <sz val="11"/>
        <color theme="1"/>
        <rFont val="Calibri"/>
        <family val="2"/>
        <scheme val="minor"/>
      </rPr>
      <t>PROJEKTS ĪSTENOŠANĀ</t>
    </r>
    <r>
      <rPr>
        <sz val="11"/>
        <color theme="1"/>
        <rFont val="Calibri"/>
        <family val="2"/>
        <charset val="186"/>
        <scheme val="minor"/>
      </rPr>
      <t xml:space="preserve">
Projekts paredz:
1. Tiešsaistes kapacitātes stiprināšanas apmācības: digitālā transformācija, investīciju piesaiste, starptautiskā sadarbība.
2. Klātienes pasākumu (praktiskā darbnīca) Kijivā: ekspertu uzstāšanās, darbnīcas, meistarklases, tīklošanās ar investoriem, jaunuzņēmumu prezentācijas. Pēcpasākuma saturisko materiālu sagatavošanu, kas pieejami plašākai auditorijai.</t>
    </r>
    <r>
      <rPr>
        <sz val="11"/>
        <color theme="1"/>
        <rFont val="Calibri"/>
        <family val="2"/>
        <scheme val="minor"/>
      </rPr>
      <t xml:space="preserve">
3. Individuālu investoru piesaisti - plānots nodrošināt tikšanās vismaz 20 MVU pārstāvjiem katram ar vismaz 1 ārvalstu investoru. 
4. Mentoringa sesijas ar individuāli piesaistītiem starptauriskiem ekspertiem.
5. Ukrainas delegācijas vizīti uz Latviju (TechChill 2026), lai sniegtu prezentāciju uz starptautiskās skatuves un piedalītos investoru un sadarbības partneru tīklošanās pasākumos.</t>
    </r>
  </si>
  <si>
    <t xml:space="preserve">Klātienē pārliecināties par iepriekš iecerētā attīstības sadarbības projekta īstenošanas apstākļiem un sarunās ar projekta partneriem sagatavot labāku projektu iesniegšanai nākamajā konkursā. </t>
  </si>
  <si>
    <t>Stiprināt jauniešu un kopienu organizāciju spēju Tsholotsho rajonā attīstīt maza mēroga uzņēmējdarbību - akvakultūru un vietējās pārtikas piegādes ķēdes, pārņemot Latvijas praktisko pieredzi un zināšanas.</t>
  </si>
  <si>
    <r>
      <t xml:space="preserve">Priekšizpētes vizītes laikā apzinātas potenciālās sadarbības jomas un panākta iesaistīto pušu ieinteresētība kopīga projekta īstenošanā. Vietējais partneris </t>
    </r>
    <r>
      <rPr>
        <i/>
        <sz val="11"/>
        <color theme="1"/>
        <rFont val="Calibri"/>
        <family val="2"/>
        <charset val="186"/>
        <scheme val="minor"/>
      </rPr>
      <t>Organization of Rural Associations for Progress</t>
    </r>
    <r>
      <rPr>
        <sz val="11"/>
        <color theme="1"/>
        <rFont val="Calibri"/>
        <family val="2"/>
        <charset val="186"/>
        <scheme val="minor"/>
      </rPr>
      <t xml:space="preserve"> izteicis gatavību izveidot Āfrikas samu audzēšanas demonstrāciju centru un nodrošināt turpmākas apmācības. Izvērtējot vietējās vajadzības un pieejamos resursus, identificēta nepieciešamība pilnveidot sākotnējo projekta ieceri, paplašinot partneru loku un precizējot atbildības sadalījumu. Apzinātas arī iespējas iesaistīt vietējos jauniešus digitālu risinājumu izstrādē, tostarp pārtikas nekaitīguma apmācībām un produktu aprites uzskaitei.</t>
    </r>
  </si>
  <si>
    <t>Nodrošināta rekonstruktīvās mikroķirurģijas apmācības programma un sniegts ieskats rekonstruktīvās ķirurģijas operāciju plānošanas un novadīšanas kultūrā Ukrainas mediķiem, kuri pēc apmācības programmas pabeigšanas ir spējīgi patstāvīgi pielietot ievainoto pacientu ārstēšanā mikroķirurģijas tehnikas, samazinot ekstremitāšu amputācijas risku un skaitu, nodrošinot traumēto ekstremitāšu funkcionalitāti. 
Projekta ietvaros Latvijā apmācības izgāja 20 mediķi, bet Ukrainā apmācīti kopumā 255 mediķi, tai skaitā apmācību nodrošinot arī praktiskā formā, sniedzot pacientu konsultācijas un piedaloties ķirurģiskajās operācijās.</t>
  </si>
  <si>
    <r>
      <rPr>
        <b/>
        <sz val="11"/>
        <color theme="1"/>
        <rFont val="Calibri"/>
        <family val="2"/>
        <scheme val="minor"/>
      </rPr>
      <t>PROJEKTS ĪSTENOŠANĀ</t>
    </r>
    <r>
      <rPr>
        <sz val="11"/>
        <color theme="1"/>
        <rFont val="Calibri"/>
        <family val="2"/>
        <charset val="186"/>
        <scheme val="minor"/>
      </rPr>
      <t xml:space="preserve">
Projekts paredz:
1.	Izveidot mācību metodiku mācību programmu Nacionālās tiesnešu skolas pasniedzējiem un nodrošināt mācības </t>
    </r>
    <r>
      <rPr>
        <sz val="11"/>
        <rFont val="Calibri"/>
        <family val="2"/>
        <charset val="186"/>
        <scheme val="minor"/>
      </rPr>
      <t>16</t>
    </r>
    <r>
      <rPr>
        <sz val="11"/>
        <color theme="1"/>
        <rFont val="Calibri"/>
        <family val="2"/>
        <charset val="186"/>
        <scheme val="minor"/>
      </rPr>
      <t xml:space="preserve"> pasniedzējiem par mācību metodiku tiesnešu izglītošanai par dzimumā balstītu vardarbību.
2.	Sekmēt ilgtspējīgus pakalpojumus, ieviešot inovatīvas psihosociālā atbalsta metodes 2 sabiedrības noturības centros Ukrainā (Mukačeves pilsētā Aizkarpatu apgabalā un  Čerņivcu apgabala Mamajivskas rajonā), apmācot </t>
    </r>
    <r>
      <rPr>
        <sz val="11"/>
        <rFont val="Calibri"/>
        <family val="2"/>
        <charset val="186"/>
        <scheme val="minor"/>
      </rPr>
      <t>30</t>
    </r>
    <r>
      <rPr>
        <sz val="11"/>
        <color rgb="FFFF0000"/>
        <rFont val="Calibri"/>
        <family val="2"/>
        <charset val="186"/>
        <scheme val="minor"/>
      </rPr>
      <t xml:space="preserve"> </t>
    </r>
    <r>
      <rPr>
        <sz val="11"/>
        <color theme="1"/>
        <rFont val="Calibri"/>
        <family val="2"/>
        <charset val="186"/>
        <scheme val="minor"/>
      </rPr>
      <t>speciālistus darbā ar dzimumu vardarbībā cietušajiem, pārnesot daudzsološās prakses no jau izveidotajiem centriem Čerņihivā un Čerņihivas apgabalā,  organizējot supervīzijas profesionālās izdegšanas prevencei 40 speciālistiem. 
Galvenie plānotie rezultāti – pielāgota mācību programmas metodika un programma tiesnešiem, apmācīti pasniedzēji programmas ieviešanā praktizējošiem tiesnešiem, stiprināti 4 sabiedrības noturības centri, sekmējot esošo pakalpojumu uzlabošanu un  jaunu metožu (piemēram “siltos graudus”) un pakalpojumu ieviešanu sabiedrības noturības centros (jo īpaši bērnu logopēda darba organizēšana un koriģējošā izglītība bērniem) Mukačevē un Mamajivskas rajonā,  stiprināta starpinstitucionālā sadarbība vardarbības prevencijai un cietušo aizstāvībai.</t>
    </r>
  </si>
  <si>
    <t>Veicināt Latvijas atpazīstamību un ievēlēšanu ANO Drošības padomē 2026–2027</t>
  </si>
  <si>
    <t>Veicināt Latvijas atpazīstamību un ievēlēšanu ANO Drošības padomē 2026–2028</t>
  </si>
  <si>
    <t xml:space="preserve">Atbilstoši Latvijas lobija kampaņas un arī dalības ANO DP prioritātēm - dzimumu līdztiesība un digitalizācija - Riga TechGirls” piedalījās starptautiskā konferencē “Connected Africa Summit”, kur piedalījās 5000 dalībnieki no 49 pasaules valstīm,  apvienojot Āfrikas valstu vadītājus, IKT ministrus, publiskā sektora pārstāvjus, privātā sektora vadītājus, akadēmiskās aprindas, starptautiskos, tostarp attīstības sadarbības, partnerus utt. Riga TechGirls pārstāve Elvīra Zaltāne, akcentējot sieviešu tiesību veicināšanu kā vienu no Latvijas prioritātēm ANO DP un veidojot jaunu plašu kontaktu tīklu ar Latīņamerikas, Āzijas, Āfrikas un Karību jūras valstu pārstāvjiem. Kampaņas ietvaros Latvijas vēstniecība ASV sadarbībā ar Amerikas Valstu organizāciju (ietver visas Amerikas kontinenta valstis) rīkoja augsta līmeņa paneļdiskusiju Vašingtonā, kurā Riga TechGirls pārstāve akcentēja sieviešu tiesību veicināšanu kā vienu no Latvijas prioritātēm ANO DP, veidojot jaunu plašu kontaktu tīklu ar Latīņamerikas, Āzijas, Āfrikas un Karību jūras valstu pārstāvjiem. </t>
  </si>
  <si>
    <r>
      <rPr>
        <b/>
        <sz val="11"/>
        <color theme="1"/>
        <rFont val="Calibri"/>
        <family val="2"/>
        <scheme val="minor"/>
      </rPr>
      <t>PROJEKTS ĪSTENOŠANĀ</t>
    </r>
    <r>
      <rPr>
        <sz val="11"/>
        <color theme="1"/>
        <rFont val="Calibri"/>
        <family val="2"/>
        <charset val="186"/>
        <scheme val="minor"/>
      </rPr>
      <t xml:space="preserve">
Projekts paredz:
1.	Stiprināt sociālo dienestu speciālistu profesionālo kompetenci psihosociālā atbalsta jomā, organizējot ~20 speciālistu mācību vizīti Latvijā.
2.	Ieviest efektīvas atbalsta pieejas Kijivas Sociālo dienestu centra darbā – izveidota atbilstoša, pielāgota vide (1 atbalsta telpa) psihosociālo pakalpojumu (tostarp siltā graudu terapija) sniegšanai un iegādāts nepieciešamais aprīkojums.
3.	Organizēt 2 atbalsta grupas ģimenes locekļiem (~300 personām), kuri rūpējas par vecāka gadagājuma cilvēkiem, personām ar invaliditāti, smagi slimiem cilvēkiem vai bērniem ar hroniskām slimībām, kas vērstas uz emocionālās slodzes mazināšanu, izdegšanas profilaksi, savstarpēju atbalstu un pieredzes apmaiņu.
4.	Uzlabot piekļuvi informācijai par sociālajiem un psihosociālajiem pakalpojumiem cilvēkiem ar invaliditāti, senioriem un personām ar ierobežotām digitālajām prasmēm, pielāgojot Kijivas pilsētas Sociālo dienestu centra mājaslapas funkcionalitāti lietotājiem ar dažāda veida invaliditāti un apmācot centra darbiniekus par digitālā satura sagatavošanu.
5. Projekta īstenošana veicinās sociālo dienestu kapacitātes stiprināšanu un paplašinās sieviešu un bērnu piekļuvi atbalsta pakalpojumiem Kijivā.</t>
    </r>
  </si>
  <si>
    <r>
      <rPr>
        <b/>
        <sz val="11"/>
        <color theme="1"/>
        <rFont val="Calibri"/>
        <family val="2"/>
        <charset val="186"/>
        <scheme val="minor"/>
      </rPr>
      <t>PROJEKTS ĪSTENOŠANĀ</t>
    </r>
    <r>
      <rPr>
        <sz val="11"/>
        <color theme="1"/>
        <rFont val="Calibri"/>
        <family val="2"/>
        <charset val="186"/>
        <scheme val="minor"/>
      </rPr>
      <t xml:space="preserve">
Projekts paredz:
Nodot Latvijas pieredzi maza mēroga akvakultūras risinājumu izstrādē, kas piemēroti pārtikas ražošanai mājsaimniecību līmenī un īso pārtikas piegādes ķēžu attīstībai:
1. Apmācības Latvijā jauniešiem no Tsholotsho reģiona, kas ietver Āfrikas samu mikro audzētavas, pirmapstrādes un kūpinātavas prototipu izveidi. Dalībnieki prakstiski izgatavos un samontēs audzētavu Āfrikas samu audzēšanai nelielos apjomos, kā arī pašrocīgi izgatavos zivju kūpinātavu, apgūs zivju pirmapstrādes, kūpināšanas, atdzesēšanas un vakuumiepakošanas tehnikas. Zināšanu apguves par pārtikas nekaitīgumu nolūkā, dalībnieki iepazīsies ar labo praksi zivju labturībā, kaušanā, pirmapstrādē, kūpināšanā un pēcapstrādē, tās vakuumējot un sasaldējot. Vizītes ietvaros plānots arī Latvijas mazo akvakultūras uzņēmumu apmeklējums. 
2. Pēc apmācībām Latvijā, jaunieši replicēs iegūtās zināšanas, izveidojot Āfrikas samu audzētavas sistēmu, zivju pirmapstrādes vietu un kūpinātavu kopienas centrā, kas tiks izmantota tālākajām akvakultūras apmācībām kopienas centrā.
3. Apmācības Tsholotsho kpienas centrā apmācot ~20 jauniešus un nodrošinot vismaz 2 seminārus, pārtikas drošībā un produkcijas realizācijā.
4. Apmācību ietvaros tiks izstrādāti arī digitālie mācību materiālu par nelielu akvakultūras sistēmu izveidi un uzturēšanu.</t>
    </r>
  </si>
  <si>
    <t>Latvijas drošības un aizsardzības stiprināšana</t>
  </si>
  <si>
    <t>Sabiedrības iesaiste ārpolitikā, atbalsts Latvijas valstspiederīgajiem ārzemēs, diasporas potenciāla izmantošana.</t>
  </si>
  <si>
    <t>Ekonomikas un labklājības izaugsme, veicinot ES ietekmi un konkurētspēju</t>
  </si>
  <si>
    <t>LATVIJAS ĀRPOLITIKAS DARBĪBAS VIRZIENI (Prioritātes)</t>
  </si>
  <si>
    <t>Atbalstīt Uzbekistānas centienus stiprināt tiesisko un institucionālo regulējumu, kas uzlabos bezmaksas juridiskās palīdzības un uz cilvēkiem vērstu tieslietu pakalpojumu sniegšanu, kā arī palīdzēt stiprināt Valsts Cilvēktiesību iestāžu (Ombuda biroja) un tieslietu sistēmas dalībnieku spējas atbilstoši starptautiskajiem cilvēktiesību un tiesiskuma standartiem.
Veicināt taisnīgumu, cilvēktiesību ievērošanu un dzimumu līdztiesību Uzbekistānā, stiprinot valsts un pilsoniskās sabiedrības spēju atpazīt un novērst kibervardarbību pret sievietēm un meitenēm.
Stiprināt Valsts pakalpojumu centru un Sieviešu konsultatīvo grupu kapacitāti 14 rajonos, lai Uzbekistānas reģionos un lauku teritorijās uzlabotu iekļaujošu, lietotājcentrētu publisko pakalpojumu pieejamību un kvalitāti.</t>
  </si>
  <si>
    <r>
      <t>1. Veicināta Nacionālo rīcības plānu “Sievietes, miers, drošība” lokalizācija - izmaiņas veiktas 13 reģionu pašvaldību vietējos rīcības plānos,  30 kopienas konsultējušās ar Sieviešu konsultāciju un informācijas centra speciālistiem.
2. Izstrādāti ieteikumi (brošūra) teritoriālajām kopienām par integrētu pieeju drošības jautājumiem, kas atvieglo revīziju veikšanu katrā kopienā.
3. Veicināta sociālo darbinieku izpratne par palīdzības specifiku seksuālās vardarbības upuriem kara apstākļos, apmācot vairāk par</t>
    </r>
    <r>
      <rPr>
        <sz val="11"/>
        <rFont val="Calibri"/>
        <family val="2"/>
        <charset val="186"/>
        <scheme val="minor"/>
      </rPr>
      <t xml:space="preserve"> 850</t>
    </r>
    <r>
      <rPr>
        <sz val="11"/>
        <color theme="1"/>
        <rFont val="Calibri"/>
        <family val="2"/>
        <charset val="186"/>
        <scheme val="minor"/>
      </rPr>
      <t xml:space="preserve"> Valsts sociālā dienesta speciālistus no visiem Ukrainas reģioniem.
4. Izveidota mobilā grupa, organizējot un nodrošinot praktisku, psiholoģisku, juridisku, medicīnisku palīdzību 19 konflikta izraisītā seksuālā vardarbībā cietušajiem un palīdzot dokumentēt kara noziegumus, lai sekmētu tiesvedību.
5. Aizkarpatu reģionā tika aprobēta integrēta modeļa izveide palīdzības sniegšanai kara upuriem, jo īpaši konflikta izraisītā seksuālā vardarbībā cietušajiem: organizētas apmācības 19 dalībniekiem, kas iesaistīti darbā ar kara noziegumu upuriem, jo īpaši saistībā ar konflikta izraisītā seksuālā vardarbībā cietušajiem, un tika izveidots ceļvedis ar jaunāko, aktuālo informāciju par reāli pieejamiem pakalpojumiem visā Ukrainā. 
6. Projekts stiprināja 11 partnerorganizāciju (no kurām 9 ir vietējās pašvaldības), kā arī brīvprātīgo aktīvistu sieviešu (kopā 24) kapacitāti, organizējot 80 individuālas supervīzijas, kas sekmēja viņu emocionālo noturību, lai viņas turpinātu darbu kara apstākļos.
7. Projekts sekmēja cietušo aizsardzību un piekļuvi palīdzības sistēmai, tika panāktas arī strukturālas izmaiņas - ne tikai sagatavoti ieteikumi vietējām un reģionālajām iestādēm par integrētu pieeju drošības jautājumiem, </t>
    </r>
    <r>
      <rPr>
        <sz val="11"/>
        <rFont val="Calibri"/>
        <family val="2"/>
        <charset val="186"/>
        <scheme val="minor"/>
      </rPr>
      <t>ieteikumi 13 vietējiem rīcības plāniem ANO DP Rezolūcijas Nr.1325 "Par Sievietēm, mieru un drošību" ieviešanai</t>
    </r>
    <r>
      <rPr>
        <sz val="11"/>
        <color theme="1"/>
        <rFont val="Calibri"/>
        <family val="2"/>
        <charset val="186"/>
        <scheme val="minor"/>
      </rPr>
      <t xml:space="preserve">, bet arī sniegti ieteikumi likumprojektam par konflikta izraisītu seksuālās vardarbības upuru juridisko statusu, kas paver iespējas uz valsts kompensācijas saņemšanu un bezmaksas rehabilitāciju. 
8. Projekta aktivitātes sekmēja arī dzimumu līdztiesību, izglītojot  sociālā dienesta speciālistus par ar konfliktiem saistīto seksuālo vardarbību, iepazīstinot ar palīdzības iespējām, tostarp iedrošinot cietušās sievietes ziņot par kara noziegumiem. </t>
    </r>
  </si>
  <si>
    <r>
      <rPr>
        <b/>
        <sz val="11"/>
        <color theme="1"/>
        <rFont val="Calibri"/>
        <family val="2"/>
        <charset val="186"/>
        <scheme val="minor"/>
      </rPr>
      <t>PROJEKTS ĪSTENOŠANĀ</t>
    </r>
    <r>
      <rPr>
        <sz val="11"/>
        <color theme="1"/>
        <rFont val="Calibri"/>
        <family val="2"/>
        <charset val="186"/>
        <scheme val="minor"/>
      </rPr>
      <t xml:space="preserve">
</t>
    </r>
    <r>
      <rPr>
        <sz val="11"/>
        <rFont val="Calibri"/>
        <family val="2"/>
        <charset val="186"/>
        <scheme val="minor"/>
      </rPr>
      <t>Projekts tiek īstenots sadarbībā ar Uzbekistānas ANO Attīstības programmu.</t>
    </r>
    <r>
      <rPr>
        <sz val="11"/>
        <color theme="1"/>
        <rFont val="Calibri"/>
        <family val="2"/>
        <charset val="186"/>
        <scheme val="minor"/>
      </rPr>
      <t xml:space="preserve">
2024.g. rezultāti:
1.	Veikts labākās ārvalstu prakses apkopojums par sociālo pakalpojumu sniegšanu ar dzimumu saistītās vardarbības cietušajiem, iezīmējot gadījuma vadīšanu un sagatavots pārskats par daudzsološām praksēm. 
2.	Veikta analītiskā ziņojuma izvērtēšana par esošo sociālo pakalpojumu sniegšanas sistēmu dzimumu vardarbībā cietušajiem, sniedzot ieteikumus, lai sekmētu tādu atbalsta sistēmu Uzbekistānā, kas vērsta uz cietušā aizsardzību un vardarbības veicēja saukšanu pie atbildības. 
3.	Veikta normatīvā akta un administratīvā regulējuma projekta, lai pilnveidotu esošo sociālo pakalpojumu, izvērtēšana, sniedzot atziņas un ieteikumus, lai nodrošinātu, ka normatīvais regulējums ir izstrādāts no cietušā perspektīvas, sekmējot cietušā aizsardzību.
4.	Izveidotas divas mācību programmas par efektīvu komunikāciju ar cietušajiem un dzimumnoziegumu klasifikāciju.
5.	Novadītas apmācības 38 Tiesībsarga biroja darbiniekiem un pilsoniskās sabiedrības organizāciju pārstāvjiem, un 54 Augstākās tiesnešu skolas topošajiem krimināltiesu tiesnešiem.
2025.g. rezultāti:
Projekts veicināja kapacitātes stiprināšanu kibervardarbības pret sievietēm un meitenēm (CVAWG) novēršanā un atbalstā Uzbekistānā, īpaši attīstot profesionāļu zināšanas un nodrošinot informatīvus resursus.  Tā ietvaros īstenotas trīs savstarpēji papildinošas mācību iniciatīvas, kopā iesaistot 90 dalībniekus:
</t>
    </r>
  </si>
  <si>
    <t>1.	Divu dienu apmācības reģionālajiem Ombuda biroja pārstāvjiem un NVO darbiniekiem, kurās uzlabotas zināšanas par CVAWG atpazīšanu, cietušo atbalstu un sadarbības mehānismiem reģionos;
2.	Četru dienu vasaras skola tiesību studentiem no juridiskajām klīnikām, kur studenti apguva empātisku intervēšanu, cilvēktiesību principus un bezmaksas juridiskās palīdzības sniegšanu CVAWG upuriem;
3.	Četru dienu rudens skola valsts pakalpojumu centru vadītājiem un Women Advisory Group ekspertiem, kas fokusēta uz publisko pakalpojumu sniegšanas modeļu ieviešanu.
Projekta laikā uzbeku valodā iztulkoti 10 izglītojoši video, kas turpmāk tiks izmantoti apmācībās un kā pastāvīgs resurss vietējiem partneriem. Dalībnieki aktīvi integrē iegūtās zināšanas savā darbā, un vairākas institūcijas jau ir sākušas izmantot projekta rezultātus ikdienas praksē. Sniegtais atbalsts palīdz uzlabot cietušo atbalsta sistēmu.
2026.g. projekts paredz:
Kapacitātes stiprināšanu, vienotu praktisko metožu ieviešanu un sadarbības mehānismu nostiprināšanu Valsts pakalpojumu centros (Public Service Centers, PSC) un Sieviešu konsultatīvajās grupās (Women’s Advisory Groups, WAG) 14 rajonos, kas ietver
1.	Vajadzību izpēti, lai precizētu PSC un WAG kompetenču vajadzības un apmācību prioritātes;
2.	Pieredzes apmaiņas vizīti Latvijā, lai iepazītu praktiskus risinājumus un izstrādātu pārņemamus ieteikumus, kas pielāgojami Uzbekistānas kontekstam.
3.	Kapacitātes celšanas apmācības PSC un WAG pārstāvjiem, īstenotas 3 reģionos, nodrošinot praktisku un situācijai pielāgotu saturu.
Sagaidāmie rezultāti: (1) uzlabotas PSC un WAG praktiskās kompetences iekļaujošā un lietotājcentrētā pakalpojumu sniegšanā; (2) stiprināta PSC un WAG sadarbība un līdzdalības mehānismu praktiska izmantošana pakalpojumu uzlabošanā; (3) sagatavota mācību programma, balstoties uz vajadzību izpēti, kā arī nodrošinātas mācības visiem konsultatīvajiem sieviešu centriem no 14 rajoniem, citām atbilstošām organizācijām un/vai valsts pakalpojumu centru pārstāvjiem.</t>
  </si>
  <si>
    <t xml:space="preserve">Latvijas pastāvīgā pārstāvniecība ANO Ņujorkā kopā ar Uzbekistānu un Ēģipti organizēja tematisko diskusiju par digitālās plaisas pārvarēšanu un sieviešu iespēju veicināšanu STEM jomās, akcentējot labās prakses piemērus un stratēģijas, kas veicina sieviešu līdzdalību tehnoloģiju nozarē un mazina digitālo plaisu globālā mērogā. Diskusija raisīja plašu interesi par Riga TechGirls darbu, kā arī kontaktu veidošanu. Papildus tam tika organizēta Riga TechGirls praktiskā dizaina domāšanas darbnīca, kas pulcēja sievietes diplomātes no dažādu valstu pastāvīgajām pārstāvniecībām ANO (Kaboverde, Angola, Meksika, Beliza, Panama, Dominikānas Republika, Ruanda, Somija, Eritreja, Jordānija), lai padziļinātu izpratni par radošām problēmu risināšanas metodēm diplomātijas un politikas veidošanā. Tāpat Latvijas pastāvīgā pārstāvniecība ANO Ņujorkā sadarbībā ar Riga TechGirls organizēja tiešsaistes semināru, kur Latvijas ekspertu iepazīstināja mazo salu attīstības valstu (Karību, Āfrikas, Klusā okeāna reģions) pārstāvjus  ar savu pieredzi un zināšanām digitālās pratības celšanā savā ikdienas un profesionālajā dzīvē, pozicionējot Latviju kā progresīvu valsti digitālās iekļaušanas un sieviešu līdztiesības jomā un veicinot citu valstu interesei arī par ekonomiskās sadarbības iespējām.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</si>
</sst>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rgb="FFFF0000"/>
      <name val="Calibri"/>
      <family val="2"/>
      <charset val="186"/>
      <scheme val="minor"/>
    </font>
    <font>
      <b/>
      <sz val="11"/>
      <color theme="1"/>
      <name val="Calibri"/>
      <family val="2"/>
      <charset val="186"/>
      <scheme val="minor"/>
    </font>
    <font>
      <sz val="11"/>
      <color rgb="FF000000"/>
      <name val="Calibri"/>
      <family val="2"/>
      <charset val="186"/>
      <scheme val="minor"/>
    </font>
    <font>
      <sz val="11"/>
      <name val="Calibri"/>
      <family val="2"/>
      <charset val="186"/>
      <scheme val="minor"/>
    </font>
    <font>
      <b/>
      <sz val="11"/>
      <color rgb="FF000000"/>
      <name val="Calibri"/>
      <family val="2"/>
      <charset val="186"/>
      <scheme val="minor"/>
    </font>
    <font>
      <sz val="11"/>
      <color rgb="FF000000"/>
      <name val="Calibri"/>
      <family val="2"/>
      <charset val="186"/>
    </font>
    <font>
      <b/>
      <sz val="11"/>
      <color theme="1"/>
      <name val="Calibri"/>
      <family val="2"/>
      <scheme val="minor"/>
    </font>
    <font>
      <i/>
      <sz val="11"/>
      <color theme="1"/>
      <name val="Calibri"/>
      <family val="2"/>
      <charset val="186"/>
      <scheme val="minor"/>
    </font>
    <font>
      <sz val="8"/>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5">
    <xf numFmtId="0" fontId="0" fillId="0" borderId="0" xfId="0"/>
    <xf numFmtId="0" fontId="9" fillId="0" borderId="0" xfId="0" applyFont="1"/>
    <xf numFmtId="0" fontId="9" fillId="0" borderId="1" xfId="0" applyFont="1" applyBorder="1" applyAlignment="1">
      <alignment horizontal="right"/>
    </xf>
    <xf numFmtId="0" fontId="9" fillId="0" borderId="1" xfId="0" applyFont="1" applyBorder="1"/>
    <xf numFmtId="0" fontId="9" fillId="3" borderId="1" xfId="0" applyFont="1" applyFill="1" applyBorder="1" applyAlignment="1">
      <alignment horizontal="center" vertical="center" wrapText="1"/>
    </xf>
    <xf numFmtId="0" fontId="7" fillId="0" borderId="0" xfId="0" applyFont="1" applyAlignment="1">
      <alignment horizontal="justify" vertical="center"/>
    </xf>
    <xf numFmtId="0" fontId="7" fillId="0" borderId="0" xfId="0" applyFont="1"/>
    <xf numFmtId="0" fontId="10" fillId="2" borderId="1" xfId="0" applyFont="1" applyFill="1" applyBorder="1" applyAlignment="1">
      <alignment horizontal="left" vertical="center"/>
    </xf>
    <xf numFmtId="0" fontId="10" fillId="2" borderId="1" xfId="0" applyFont="1" applyFill="1" applyBorder="1" applyAlignment="1">
      <alignment horizontal="left" vertical="center" wrapText="1"/>
    </xf>
    <xf numFmtId="4" fontId="10" fillId="2" borderId="1" xfId="0" applyNumberFormat="1" applyFont="1" applyFill="1" applyBorder="1" applyAlignment="1">
      <alignment horizontal="center" vertical="center"/>
    </xf>
    <xf numFmtId="4" fontId="11" fillId="2" borderId="1" xfId="0" applyNumberFormat="1" applyFont="1" applyFill="1" applyBorder="1" applyAlignment="1">
      <alignment horizontal="center" vertical="center"/>
    </xf>
    <xf numFmtId="0" fontId="10" fillId="0" borderId="1" xfId="0" applyFont="1" applyBorder="1" applyAlignment="1">
      <alignment horizontal="left" vertical="center" wrapText="1"/>
    </xf>
    <xf numFmtId="4" fontId="10" fillId="0" borderId="1" xfId="0" applyNumberFormat="1" applyFont="1" applyBorder="1" applyAlignment="1">
      <alignment horizontal="center" vertical="center"/>
    </xf>
    <xf numFmtId="0" fontId="10" fillId="0" borderId="1" xfId="0" applyFont="1" applyBorder="1" applyAlignment="1">
      <alignment horizontal="left" vertical="center"/>
    </xf>
    <xf numFmtId="0" fontId="12" fillId="0" borderId="1" xfId="0" applyFont="1" applyBorder="1" applyAlignment="1">
      <alignment horizontal="right"/>
    </xf>
    <xf numFmtId="4" fontId="12" fillId="0" borderId="1" xfId="0" applyNumberFormat="1" applyFont="1" applyBorder="1" applyAlignment="1">
      <alignment horizontal="right"/>
    </xf>
    <xf numFmtId="0" fontId="7" fillId="0" borderId="1" xfId="0" applyFont="1" applyBorder="1" applyAlignment="1">
      <alignment horizontal="justify" vertical="center"/>
    </xf>
    <xf numFmtId="0" fontId="10" fillId="0" borderId="1" xfId="0" applyFont="1" applyBorder="1" applyAlignment="1">
      <alignment horizontal="justify" vertical="center"/>
    </xf>
    <xf numFmtId="0" fontId="6" fillId="0" borderId="0" xfId="0" applyFont="1" applyAlignment="1">
      <alignment horizontal="justify" vertical="center"/>
    </xf>
    <xf numFmtId="0" fontId="0" fillId="0" borderId="1" xfId="0" applyFont="1" applyBorder="1" applyAlignment="1">
      <alignment wrapText="1"/>
    </xf>
    <xf numFmtId="0" fontId="5" fillId="0" borderId="1" xfId="0" applyFont="1" applyBorder="1" applyAlignment="1">
      <alignment vertical="top" wrapText="1"/>
    </xf>
    <xf numFmtId="0" fontId="5" fillId="0" borderId="0" xfId="0" applyFont="1" applyAlignment="1">
      <alignment horizontal="justify" vertical="center"/>
    </xf>
    <xf numFmtId="0" fontId="7" fillId="0" borderId="1" xfId="0" applyFont="1" applyBorder="1" applyAlignment="1">
      <alignment horizontal="left" vertical="center" wrapText="1"/>
    </xf>
    <xf numFmtId="0" fontId="7" fillId="0" borderId="1" xfId="0" applyFont="1" applyBorder="1" applyAlignment="1">
      <alignment horizontal="justify"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6" fillId="0" borderId="1" xfId="0" applyFont="1" applyBorder="1" applyAlignment="1">
      <alignment vertical="center" wrapText="1"/>
    </xf>
    <xf numFmtId="0" fontId="0" fillId="0" borderId="1" xfId="0" applyFont="1" applyBorder="1" applyAlignment="1">
      <alignment vertical="center" wrapText="1"/>
    </xf>
    <xf numFmtId="0" fontId="13" fillId="0" borderId="1" xfId="0" applyFont="1" applyBorder="1" applyAlignment="1">
      <alignment horizontal="justify" vertical="center"/>
    </xf>
    <xf numFmtId="0" fontId="3" fillId="0" borderId="1" xfId="0" applyFont="1" applyBorder="1" applyAlignment="1">
      <alignment horizontal="left" vertical="center" wrapText="1"/>
    </xf>
    <xf numFmtId="0" fontId="10" fillId="2" borderId="2" xfId="0" applyFont="1" applyFill="1" applyBorder="1" applyAlignment="1">
      <alignment horizontal="left" vertical="center" wrapText="1"/>
    </xf>
    <xf numFmtId="0" fontId="10" fillId="2" borderId="2" xfId="0" applyFont="1" applyFill="1" applyBorder="1" applyAlignment="1">
      <alignment horizontal="left" vertical="center"/>
    </xf>
    <xf numFmtId="4" fontId="10" fillId="2" borderId="2" xfId="0" applyNumberFormat="1" applyFont="1" applyFill="1" applyBorder="1" applyAlignment="1">
      <alignment horizontal="center" vertical="center"/>
    </xf>
    <xf numFmtId="0" fontId="10" fillId="2" borderId="3" xfId="0" applyFont="1" applyFill="1" applyBorder="1" applyAlignment="1">
      <alignment horizontal="left" vertical="center" wrapText="1"/>
    </xf>
    <xf numFmtId="0" fontId="4" fillId="0" borderId="3" xfId="0" applyFont="1" applyBorder="1" applyAlignment="1">
      <alignment vertical="center" wrapText="1"/>
    </xf>
    <xf numFmtId="0" fontId="10" fillId="2" borderId="3" xfId="0" applyFont="1" applyFill="1" applyBorder="1" applyAlignment="1">
      <alignment horizontal="left" vertical="center"/>
    </xf>
    <xf numFmtId="4" fontId="10" fillId="2" borderId="3" xfId="0" applyNumberFormat="1" applyFont="1" applyFill="1" applyBorder="1" applyAlignment="1">
      <alignment horizontal="center" vertical="center"/>
    </xf>
    <xf numFmtId="0" fontId="7" fillId="0" borderId="1" xfId="0" applyFont="1" applyBorder="1"/>
    <xf numFmtId="0" fontId="9" fillId="0" borderId="1" xfId="0" applyFont="1" applyBorder="1" applyAlignment="1">
      <alignment horizontal="center" vertical="center" wrapText="1"/>
    </xf>
    <xf numFmtId="0" fontId="2" fillId="0" borderId="2" xfId="0" applyFont="1" applyBorder="1" applyAlignment="1">
      <alignment vertical="center" wrapText="1"/>
    </xf>
    <xf numFmtId="4" fontId="9" fillId="0" borderId="1" xfId="0" applyNumberFormat="1" applyFont="1" applyBorder="1"/>
    <xf numFmtId="0" fontId="1" fillId="0" borderId="1" xfId="0" applyFont="1" applyBorder="1" applyAlignment="1">
      <alignment horizontal="left" vertical="justify" wrapText="1"/>
    </xf>
    <xf numFmtId="0" fontId="1" fillId="0" borderId="1"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1"/>
  <sheetViews>
    <sheetView tabSelected="1" view="pageLayout" topLeftCell="A15" zoomScale="80" zoomScaleNormal="87" zoomScalePageLayoutView="80" workbookViewId="0">
      <selection activeCell="D20" sqref="D20"/>
    </sheetView>
  </sheetViews>
  <sheetFormatPr defaultRowHeight="15" x14ac:dyDescent="0.25"/>
  <cols>
    <col min="1" max="1" width="16.7109375" style="6" customWidth="1"/>
    <col min="2" max="3" width="46.140625" style="6" customWidth="1"/>
    <col min="4" max="4" width="123.7109375" style="6" customWidth="1"/>
    <col min="5" max="5" width="41.7109375" style="6" customWidth="1"/>
    <col min="6" max="6" width="29.42578125" style="6" customWidth="1"/>
    <col min="7" max="7" width="32" style="6" customWidth="1"/>
    <col min="8" max="13" width="15.7109375" style="6" customWidth="1"/>
    <col min="14" max="16384" width="9.140625" style="6"/>
  </cols>
  <sheetData>
    <row r="1" spans="1:13" ht="75" x14ac:dyDescent="0.25">
      <c r="A1" s="4" t="s">
        <v>85</v>
      </c>
      <c r="B1" s="4" t="s">
        <v>0</v>
      </c>
      <c r="C1" s="4" t="s">
        <v>1</v>
      </c>
      <c r="D1" s="4" t="s">
        <v>2</v>
      </c>
      <c r="E1" s="4" t="s">
        <v>3</v>
      </c>
      <c r="F1" s="4" t="s">
        <v>5</v>
      </c>
      <c r="G1" s="4" t="s">
        <v>4</v>
      </c>
      <c r="H1" s="4" t="s">
        <v>37</v>
      </c>
      <c r="I1" s="4" t="s">
        <v>38</v>
      </c>
      <c r="J1" s="4" t="s">
        <v>39</v>
      </c>
      <c r="K1" s="4" t="s">
        <v>40</v>
      </c>
      <c r="L1" s="4" t="s">
        <v>41</v>
      </c>
      <c r="M1" s="4" t="s">
        <v>42</v>
      </c>
    </row>
    <row r="2" spans="1:13" ht="354" customHeight="1" x14ac:dyDescent="0.25">
      <c r="A2" s="38" t="s">
        <v>82</v>
      </c>
      <c r="B2" s="8" t="s">
        <v>12</v>
      </c>
      <c r="C2" s="22" t="s">
        <v>50</v>
      </c>
      <c r="D2" s="41" t="s">
        <v>87</v>
      </c>
      <c r="E2" s="7" t="s">
        <v>6</v>
      </c>
      <c r="F2" s="8" t="s">
        <v>29</v>
      </c>
      <c r="G2" s="8" t="s">
        <v>32</v>
      </c>
      <c r="H2" s="7" t="s">
        <v>43</v>
      </c>
      <c r="I2" s="9">
        <v>60000</v>
      </c>
      <c r="J2" s="10">
        <v>59870.01</v>
      </c>
      <c r="K2" s="10"/>
      <c r="L2" s="10"/>
      <c r="M2" s="10">
        <f t="shared" ref="M2" si="0">SUM(J2:L2)</f>
        <v>59870.01</v>
      </c>
    </row>
    <row r="3" spans="1:13" ht="195" x14ac:dyDescent="0.25">
      <c r="A3" s="38" t="s">
        <v>82</v>
      </c>
      <c r="B3" s="8" t="s">
        <v>14</v>
      </c>
      <c r="C3" s="16" t="s">
        <v>52</v>
      </c>
      <c r="D3" s="19" t="s">
        <v>76</v>
      </c>
      <c r="E3" s="7" t="s">
        <v>6</v>
      </c>
      <c r="F3" s="8" t="s">
        <v>29</v>
      </c>
      <c r="G3" s="8" t="s">
        <v>34</v>
      </c>
      <c r="H3" s="7" t="s">
        <v>45</v>
      </c>
      <c r="I3" s="9">
        <f>85947.94+90000</f>
        <v>175947.94</v>
      </c>
      <c r="J3" s="9"/>
      <c r="K3" s="9">
        <v>85283.77</v>
      </c>
      <c r="L3" s="9">
        <v>90000</v>
      </c>
      <c r="M3" s="9"/>
    </row>
    <row r="4" spans="1:13" ht="210" x14ac:dyDescent="0.25">
      <c r="A4" s="38" t="s">
        <v>82</v>
      </c>
      <c r="B4" s="8" t="s">
        <v>16</v>
      </c>
      <c r="C4" s="5" t="s">
        <v>54</v>
      </c>
      <c r="D4" s="19" t="s">
        <v>80</v>
      </c>
      <c r="E4" s="7" t="s">
        <v>6</v>
      </c>
      <c r="F4" s="8" t="s">
        <v>29</v>
      </c>
      <c r="G4" s="8" t="s">
        <v>34</v>
      </c>
      <c r="H4" s="7">
        <v>2026</v>
      </c>
      <c r="I4" s="9">
        <v>78600</v>
      </c>
      <c r="J4" s="9"/>
      <c r="K4" s="9"/>
      <c r="L4" s="9">
        <v>78600</v>
      </c>
      <c r="M4" s="9"/>
    </row>
    <row r="5" spans="1:13" ht="90" x14ac:dyDescent="0.25">
      <c r="A5" s="38" t="s">
        <v>82</v>
      </c>
      <c r="B5" s="8" t="s">
        <v>17</v>
      </c>
      <c r="C5" s="23" t="s">
        <v>56</v>
      </c>
      <c r="D5" s="42" t="s">
        <v>75</v>
      </c>
      <c r="E5" s="7" t="s">
        <v>7</v>
      </c>
      <c r="F5" s="8" t="s">
        <v>29</v>
      </c>
      <c r="G5" s="8" t="s">
        <v>32</v>
      </c>
      <c r="H5" s="7" t="s">
        <v>46</v>
      </c>
      <c r="I5" s="9">
        <f>99871.06+99986.2</f>
        <v>199857.26</v>
      </c>
      <c r="J5" s="9">
        <v>99871.06</v>
      </c>
      <c r="K5" s="9">
        <v>91986.2</v>
      </c>
      <c r="L5" s="9"/>
      <c r="M5" s="9">
        <f t="shared" ref="M5" si="1">SUM(J5:L5)</f>
        <v>191857.26</v>
      </c>
    </row>
    <row r="6" spans="1:13" ht="198" customHeight="1" x14ac:dyDescent="0.25">
      <c r="A6" s="38" t="s">
        <v>82</v>
      </c>
      <c r="B6" s="8" t="s">
        <v>18</v>
      </c>
      <c r="C6" s="28" t="s">
        <v>55</v>
      </c>
      <c r="D6" s="19" t="s">
        <v>64</v>
      </c>
      <c r="E6" s="7" t="s">
        <v>7</v>
      </c>
      <c r="F6" s="8" t="s">
        <v>29</v>
      </c>
      <c r="G6" s="8" t="s">
        <v>34</v>
      </c>
      <c r="H6" s="7" t="s">
        <v>45</v>
      </c>
      <c r="I6" s="9">
        <f>89150+89150</f>
        <v>178300</v>
      </c>
      <c r="J6" s="9"/>
      <c r="K6" s="9">
        <v>89150</v>
      </c>
      <c r="L6" s="9">
        <v>89150</v>
      </c>
      <c r="M6" s="9"/>
    </row>
    <row r="7" spans="1:13" ht="269.25" customHeight="1" x14ac:dyDescent="0.25">
      <c r="A7" s="38" t="s">
        <v>82</v>
      </c>
      <c r="B7" s="30" t="s">
        <v>49</v>
      </c>
      <c r="C7" s="39" t="s">
        <v>86</v>
      </c>
      <c r="D7" s="43" t="s">
        <v>88</v>
      </c>
      <c r="E7" s="31" t="s">
        <v>6</v>
      </c>
      <c r="F7" s="30" t="s">
        <v>30</v>
      </c>
      <c r="G7" s="30" t="s">
        <v>33</v>
      </c>
      <c r="H7" s="31" t="s">
        <v>44</v>
      </c>
      <c r="I7" s="32">
        <f>25000+21000+24995.6</f>
        <v>70995.600000000006</v>
      </c>
      <c r="J7" s="32">
        <v>24999</v>
      </c>
      <c r="K7" s="32">
        <v>24992.400000000001</v>
      </c>
      <c r="L7" s="32">
        <v>21000</v>
      </c>
      <c r="M7" s="9"/>
    </row>
    <row r="8" spans="1:13" ht="341.25" customHeight="1" x14ac:dyDescent="0.25">
      <c r="A8" s="37"/>
      <c r="B8" s="33"/>
      <c r="C8" s="34"/>
      <c r="D8" s="44" t="s">
        <v>89</v>
      </c>
      <c r="E8" s="35"/>
      <c r="F8" s="33"/>
      <c r="G8" s="33"/>
      <c r="H8" s="35"/>
      <c r="I8" s="36"/>
      <c r="J8" s="36"/>
      <c r="K8" s="36"/>
      <c r="L8" s="36"/>
      <c r="M8" s="10"/>
    </row>
    <row r="9" spans="1:13" ht="267" customHeight="1" x14ac:dyDescent="0.25">
      <c r="A9" s="38" t="s">
        <v>82</v>
      </c>
      <c r="B9" s="8" t="s">
        <v>15</v>
      </c>
      <c r="C9" s="16" t="s">
        <v>53</v>
      </c>
      <c r="D9" s="19" t="s">
        <v>63</v>
      </c>
      <c r="E9" s="7" t="s">
        <v>6</v>
      </c>
      <c r="F9" s="8" t="s">
        <v>29</v>
      </c>
      <c r="G9" s="8" t="s">
        <v>34</v>
      </c>
      <c r="H9" s="7" t="s">
        <v>45</v>
      </c>
      <c r="I9" s="9">
        <f>51265.5+77083.37</f>
        <v>128348.87</v>
      </c>
      <c r="J9" s="9"/>
      <c r="K9" s="9">
        <v>51262.55</v>
      </c>
      <c r="L9" s="9">
        <v>77083.37</v>
      </c>
      <c r="M9" s="32"/>
    </row>
    <row r="10" spans="1:13" ht="201" customHeight="1" x14ac:dyDescent="0.25">
      <c r="A10" s="38" t="s">
        <v>82</v>
      </c>
      <c r="B10" s="8" t="s">
        <v>24</v>
      </c>
      <c r="C10" s="24" t="s">
        <v>60</v>
      </c>
      <c r="D10" s="26" t="s">
        <v>67</v>
      </c>
      <c r="E10" s="7" t="s">
        <v>9</v>
      </c>
      <c r="F10" s="8" t="s">
        <v>29</v>
      </c>
      <c r="G10" s="8" t="s">
        <v>32</v>
      </c>
      <c r="H10" s="7">
        <v>2024</v>
      </c>
      <c r="I10" s="9">
        <v>4991</v>
      </c>
      <c r="J10" s="9">
        <v>4991</v>
      </c>
      <c r="K10" s="9"/>
      <c r="L10" s="9"/>
      <c r="M10" s="9">
        <v>4991</v>
      </c>
    </row>
    <row r="11" spans="1:13" ht="138" customHeight="1" x14ac:dyDescent="0.25">
      <c r="A11" s="38" t="s">
        <v>82</v>
      </c>
      <c r="B11" s="8" t="s">
        <v>25</v>
      </c>
      <c r="C11" s="23" t="s">
        <v>61</v>
      </c>
      <c r="D11" s="19" t="s">
        <v>66</v>
      </c>
      <c r="E11" s="7" t="s">
        <v>9</v>
      </c>
      <c r="F11" s="8" t="s">
        <v>29</v>
      </c>
      <c r="G11" s="8" t="s">
        <v>34</v>
      </c>
      <c r="H11" s="7" t="s">
        <v>45</v>
      </c>
      <c r="I11" s="9">
        <f>68770+65569</f>
        <v>134339</v>
      </c>
      <c r="J11" s="9"/>
      <c r="K11" s="9">
        <v>67767.08</v>
      </c>
      <c r="L11" s="9">
        <v>65569</v>
      </c>
      <c r="M11" s="37"/>
    </row>
    <row r="12" spans="1:13" ht="148.5" customHeight="1" x14ac:dyDescent="0.25">
      <c r="A12" s="38" t="s">
        <v>84</v>
      </c>
      <c r="B12" s="8" t="s">
        <v>26</v>
      </c>
      <c r="C12" s="25" t="s">
        <v>70</v>
      </c>
      <c r="D12" s="19" t="s">
        <v>71</v>
      </c>
      <c r="E12" s="7" t="s">
        <v>10</v>
      </c>
      <c r="F12" s="8" t="s">
        <v>29</v>
      </c>
      <c r="G12" s="8" t="s">
        <v>34</v>
      </c>
      <c r="H12" s="7" t="s">
        <v>45</v>
      </c>
      <c r="I12" s="9">
        <f>68596+41250</f>
        <v>109846</v>
      </c>
      <c r="J12" s="9"/>
      <c r="K12" s="9">
        <v>59986.96</v>
      </c>
      <c r="L12" s="9">
        <v>41250</v>
      </c>
      <c r="M12" s="36"/>
    </row>
    <row r="13" spans="1:13" s="1" customFormat="1" ht="175.5" customHeight="1" x14ac:dyDescent="0.25">
      <c r="A13" s="38" t="s">
        <v>84</v>
      </c>
      <c r="B13" s="8" t="s">
        <v>19</v>
      </c>
      <c r="C13" s="28" t="s">
        <v>77</v>
      </c>
      <c r="D13" s="29" t="s">
        <v>79</v>
      </c>
      <c r="E13" s="13" t="s">
        <v>8</v>
      </c>
      <c r="F13" s="8" t="s">
        <v>31</v>
      </c>
      <c r="G13" s="8" t="s">
        <v>35</v>
      </c>
      <c r="H13" s="7">
        <v>2024</v>
      </c>
      <c r="I13" s="9"/>
      <c r="J13" s="9">
        <v>3007.89</v>
      </c>
      <c r="K13" s="9"/>
      <c r="L13" s="9"/>
      <c r="M13" s="9">
        <v>3007.89</v>
      </c>
    </row>
    <row r="14" spans="1:13" ht="175.5" customHeight="1" x14ac:dyDescent="0.25">
      <c r="A14" s="38" t="s">
        <v>84</v>
      </c>
      <c r="B14" s="8" t="s">
        <v>20</v>
      </c>
      <c r="C14" s="28" t="s">
        <v>78</v>
      </c>
      <c r="D14" s="42" t="s">
        <v>90</v>
      </c>
      <c r="E14" s="13" t="s">
        <v>8</v>
      </c>
      <c r="F14" s="8" t="s">
        <v>31</v>
      </c>
      <c r="G14" s="8" t="s">
        <v>36</v>
      </c>
      <c r="H14" s="7">
        <v>2025</v>
      </c>
      <c r="I14" s="9"/>
      <c r="J14" s="9"/>
      <c r="K14" s="9">
        <v>1424.8</v>
      </c>
      <c r="L14" s="9"/>
      <c r="M14" s="9">
        <v>1424.8</v>
      </c>
    </row>
    <row r="15" spans="1:13" ht="168.75" customHeight="1" x14ac:dyDescent="0.25">
      <c r="A15" s="38" t="s">
        <v>84</v>
      </c>
      <c r="B15" s="8" t="s">
        <v>21</v>
      </c>
      <c r="C15" s="17" t="s">
        <v>57</v>
      </c>
      <c r="D15" s="42" t="s">
        <v>69</v>
      </c>
      <c r="E15" s="13" t="s">
        <v>8</v>
      </c>
      <c r="F15" s="8" t="s">
        <v>29</v>
      </c>
      <c r="G15" s="8" t="s">
        <v>32</v>
      </c>
      <c r="H15" s="7" t="s">
        <v>43</v>
      </c>
      <c r="I15" s="9">
        <v>59190</v>
      </c>
      <c r="J15" s="9">
        <v>57961.919999999998</v>
      </c>
      <c r="K15" s="9"/>
      <c r="L15" s="9"/>
      <c r="M15" s="9">
        <v>57961.919999999998</v>
      </c>
    </row>
    <row r="16" spans="1:13" ht="142.5" customHeight="1" x14ac:dyDescent="0.25">
      <c r="A16" s="38" t="s">
        <v>84</v>
      </c>
      <c r="B16" s="8" t="s">
        <v>22</v>
      </c>
      <c r="C16" s="16" t="s">
        <v>58</v>
      </c>
      <c r="D16" s="26" t="s">
        <v>68</v>
      </c>
      <c r="E16" s="13" t="s">
        <v>8</v>
      </c>
      <c r="F16" s="8" t="s">
        <v>29</v>
      </c>
      <c r="G16" s="8" t="s">
        <v>32</v>
      </c>
      <c r="H16" s="7" t="s">
        <v>46</v>
      </c>
      <c r="I16" s="9">
        <f>92930+91620</f>
        <v>184550</v>
      </c>
      <c r="J16" s="9">
        <v>47346.66</v>
      </c>
      <c r="K16" s="9">
        <v>90804.88</v>
      </c>
      <c r="L16" s="9"/>
      <c r="M16" s="9">
        <v>138151.54</v>
      </c>
    </row>
    <row r="17" spans="1:13" ht="120" x14ac:dyDescent="0.25">
      <c r="A17" s="38" t="s">
        <v>84</v>
      </c>
      <c r="B17" s="8" t="s">
        <v>23</v>
      </c>
      <c r="C17" s="23" t="s">
        <v>59</v>
      </c>
      <c r="D17" s="27" t="s">
        <v>65</v>
      </c>
      <c r="E17" s="13" t="s">
        <v>8</v>
      </c>
      <c r="F17" s="8" t="s">
        <v>29</v>
      </c>
      <c r="G17" s="8" t="s">
        <v>34</v>
      </c>
      <c r="H17" s="7" t="s">
        <v>45</v>
      </c>
      <c r="I17" s="9">
        <f>89990+74350</f>
        <v>164340</v>
      </c>
      <c r="J17" s="9"/>
      <c r="K17" s="9">
        <v>76343.63</v>
      </c>
      <c r="L17" s="9">
        <v>74350</v>
      </c>
      <c r="M17" s="9"/>
    </row>
    <row r="18" spans="1:13" ht="90" x14ac:dyDescent="0.25">
      <c r="A18" s="38" t="s">
        <v>84</v>
      </c>
      <c r="B18" s="8" t="s">
        <v>27</v>
      </c>
      <c r="C18" s="25" t="s">
        <v>72</v>
      </c>
      <c r="D18" s="20" t="s">
        <v>74</v>
      </c>
      <c r="E18" s="7" t="s">
        <v>11</v>
      </c>
      <c r="F18" s="8" t="s">
        <v>29</v>
      </c>
      <c r="G18" s="8" t="s">
        <v>34</v>
      </c>
      <c r="H18" s="7">
        <v>2025</v>
      </c>
      <c r="I18" s="9">
        <v>5000</v>
      </c>
      <c r="J18" s="9"/>
      <c r="K18" s="9">
        <v>4888.6000000000004</v>
      </c>
      <c r="L18" s="9"/>
      <c r="M18" s="9">
        <v>4888.6000000000004</v>
      </c>
    </row>
    <row r="19" spans="1:13" ht="240" customHeight="1" x14ac:dyDescent="0.25">
      <c r="A19" s="38" t="s">
        <v>84</v>
      </c>
      <c r="B19" s="8" t="s">
        <v>28</v>
      </c>
      <c r="C19" s="21" t="s">
        <v>73</v>
      </c>
      <c r="D19" s="42" t="s">
        <v>81</v>
      </c>
      <c r="E19" s="7" t="s">
        <v>11</v>
      </c>
      <c r="F19" s="8" t="s">
        <v>29</v>
      </c>
      <c r="G19" s="8" t="s">
        <v>34</v>
      </c>
      <c r="H19" s="7">
        <v>2026</v>
      </c>
      <c r="I19" s="9" t="s">
        <v>47</v>
      </c>
      <c r="J19" s="9"/>
      <c r="K19" s="9"/>
      <c r="L19" s="9">
        <v>76012.58</v>
      </c>
      <c r="M19" s="15"/>
    </row>
    <row r="20" spans="1:13" ht="135" x14ac:dyDescent="0.25">
      <c r="A20" s="38" t="s">
        <v>83</v>
      </c>
      <c r="B20" s="11" t="s">
        <v>13</v>
      </c>
      <c r="C20" s="22" t="s">
        <v>51</v>
      </c>
      <c r="D20" s="18" t="s">
        <v>62</v>
      </c>
      <c r="E20" s="7" t="s">
        <v>6</v>
      </c>
      <c r="F20" s="8" t="s">
        <v>29</v>
      </c>
      <c r="G20" s="8" t="s">
        <v>32</v>
      </c>
      <c r="H20" s="7">
        <v>2024</v>
      </c>
      <c r="I20" s="12">
        <v>4327.33</v>
      </c>
      <c r="J20" s="10">
        <v>4327.33</v>
      </c>
      <c r="K20" s="10"/>
      <c r="L20" s="10"/>
      <c r="M20" s="10">
        <v>4327.33</v>
      </c>
    </row>
    <row r="21" spans="1:13" x14ac:dyDescent="0.25">
      <c r="A21" s="3"/>
      <c r="B21" s="2" t="s">
        <v>48</v>
      </c>
      <c r="C21" s="3"/>
      <c r="D21" s="3"/>
      <c r="E21" s="3"/>
      <c r="F21" s="3"/>
      <c r="G21" s="3"/>
      <c r="H21" s="14"/>
      <c r="I21" s="15">
        <f>SUM(I2:I20)</f>
        <v>1558633</v>
      </c>
      <c r="J21" s="15">
        <f>SUM(J2:J20)</f>
        <v>302374.87000000005</v>
      </c>
      <c r="K21" s="15">
        <f>SUM(K2:K20)</f>
        <v>643890.87</v>
      </c>
      <c r="L21" s="15">
        <f>SUM(L2:L20)</f>
        <v>613014.94999999995</v>
      </c>
      <c r="M21" s="40">
        <v>466480.35</v>
      </c>
    </row>
  </sheetData>
  <autoFilter ref="B1:M1" xr:uid="{00000000-0001-0000-0000-000000000000}"/>
  <phoneticPr fontId="16" type="noConversion"/>
  <pageMargins left="0.25" right="0.25" top="0.75" bottom="0.75" header="0.3" footer="0.3"/>
  <pageSetup paperSize="8" scale="48" fitToHeight="0" orientation="landscape" verticalDpi="0" r:id="rId1"/>
  <headerFooter>
    <oddHeader>&amp;C&amp;"-,Bold"&amp;14INFORMĀCIJAS PIEPRASĪJUMĀ MINĒTO NVO PROJEKTI 2024-2026</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Kristine Purina</dc:creator>
  <cp:lastModifiedBy>Liga Renkmane</cp:lastModifiedBy>
  <cp:lastPrinted>2026-10-17T08:43:47Z</cp:lastPrinted>
  <dcterms:created xsi:type="dcterms:W3CDTF">2015-06-05T18:17:20Z</dcterms:created>
  <dcterms:modified xsi:type="dcterms:W3CDTF">2026-10-19T15:03:59Z</dcterms:modified>
</cp:coreProperties>
</file>