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340" windowHeight="6030" activeTab="0"/>
  </bookViews>
  <sheets>
    <sheet name="kons_adm" sheetId="1" r:id="rId1"/>
    <sheet name="pb_spb_adm" sheetId="2" r:id="rId2"/>
  </sheets>
  <definedNames>
    <definedName name="_xlnm.Print_Titles" localSheetId="0">'kons_adm'!$2:$2</definedName>
    <definedName name="_xlnm.Print_Titles" localSheetId="1">'pb_spb_adm'!$3:$3</definedName>
  </definedNames>
  <calcPr fullCalcOnLoad="1"/>
</workbook>
</file>

<file path=xl/sharedStrings.xml><?xml version="1.0" encoding="utf-8"?>
<sst xmlns="http://schemas.openxmlformats.org/spreadsheetml/2006/main" count="100" uniqueCount="48">
  <si>
    <t>Valsts prezidenta kanceleja</t>
  </si>
  <si>
    <t>Saeima</t>
  </si>
  <si>
    <t>Ministru kabinets</t>
  </si>
  <si>
    <t>Aizsardzības ministrija</t>
  </si>
  <si>
    <t>Ārlietu ministrija</t>
  </si>
  <si>
    <t>Ekonomikas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</si>
  <si>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</si>
  <si>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</si>
  <si>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</si>
  <si>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</si>
  <si>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</si>
  <si>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</si>
  <si>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</si>
  <si>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</si>
  <si>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</si>
  <si>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</si>
  <si>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</si>
  <si>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</si>
  <si>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</si>
  <si>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</si>
  <si>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</si>
  <si>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</si>
  <si>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</si>
  <si>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Mērķdotācijas pašvaldībām</t>
  </si>
  <si>
    <t>Dotācijas pašvaldībām</t>
  </si>
  <si>
    <t>KOPĀ</t>
  </si>
  <si>
    <t>Īpašu uzdevumu ministra valsts reformu lietās sekretariāts</t>
  </si>
  <si>
    <t>% no izdev</t>
  </si>
  <si>
    <t>% no IKP</t>
  </si>
  <si>
    <t>Vides ministrija</t>
  </si>
  <si>
    <t>Veselības ministrija</t>
  </si>
  <si>
    <t>Īpašu uzdevumu ministra bērnu un ģimenes lietās sekretariāts</t>
  </si>
  <si>
    <t>Īpašu uzdevumu ministra sabiedrības integrācijas lietās sekretariāts</t>
  </si>
  <si>
    <t>Reģionālās attīstības un pašvaldību lietu ministrija</t>
  </si>
  <si>
    <t>IKP milj. latu</t>
  </si>
  <si>
    <t>Finanšu ministrija</t>
  </si>
  <si>
    <t>2003.gada plāns ar grozījumiem</t>
  </si>
  <si>
    <t>2004.gada projekts</t>
  </si>
  <si>
    <t>Ar Saeimas lēmumu sadalāmais finansējums</t>
  </si>
  <si>
    <t>t.sk. dotācija speciālajam budžetam</t>
  </si>
  <si>
    <t>2003.gada plāns ar grozījumiem*</t>
  </si>
  <si>
    <t>* Lai dati būtu salīdzināmi, 2003.gadā pamatbudžetā ieskaitīti arī to speciālo budžetu izdevumi, kuri ar 2004.gadu tiek iekļauti pamatbudžetā</t>
  </si>
  <si>
    <t>Ministrija, cita centrālā valsts iestāde</t>
  </si>
  <si>
    <t>Ministrija</t>
  </si>
  <si>
    <t>I. Valsts pamatbudžetā</t>
  </si>
  <si>
    <t>II. Valsts speciālajā budžetā</t>
  </si>
  <si>
    <r>
      <t xml:space="preserve">Valsts pamatbudžeta un valsts speciālā budžeta  izdevumi administratīvajā sadalījumā </t>
    </r>
    <r>
      <rPr>
        <i/>
        <sz val="12"/>
        <color indexed="8"/>
        <rFont val="Times New Roman Baltic"/>
        <family val="1"/>
      </rPr>
      <t xml:space="preserve"> (bez tīrajiem aizdevumiem), Ls</t>
    </r>
  </si>
  <si>
    <r>
      <t xml:space="preserve">Valsts konsolidētā budžeta  izdevumi administratīvajā sadalījumā </t>
    </r>
    <r>
      <rPr>
        <sz val="12"/>
        <rFont val="Times New Roman Baltic"/>
        <family val="1"/>
      </rPr>
      <t xml:space="preserve"> </t>
    </r>
    <r>
      <rPr>
        <i/>
        <sz val="12"/>
        <rFont val="Times New Roman Baltic"/>
        <family val="1"/>
      </rPr>
      <t>(bez tīrajiem aizdevumiem), Ls</t>
    </r>
  </si>
</sst>
</file>

<file path=xl/styles.xml><?xml version="1.0" encoding="utf-8"?>
<styleSheet xmlns="http://schemas.openxmlformats.org/spreadsheetml/2006/main">
  <numFmts count="5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.000"/>
    <numFmt numFmtId="181" formatCode="00.00"/>
    <numFmt numFmtId="182" formatCode="0.0"/>
    <numFmt numFmtId="183" formatCode="00"/>
    <numFmt numFmtId="184" formatCode="&quot;Ls&quot;#,##0_);\(&quot;Ls&quot;#,##0\)"/>
    <numFmt numFmtId="185" formatCode="&quot;Ls&quot;#,##0_);[Red]\(&quot;Ls&quot;#,##0\)"/>
    <numFmt numFmtId="186" formatCode="&quot;Ls&quot;#,##0.00_);\(&quot;Ls&quot;#,##0.00\)"/>
    <numFmt numFmtId="187" formatCode="&quot;Ls&quot;#,##0.00_);[Red]\(&quot;Ls&quot;#,##0.00\)"/>
    <numFmt numFmtId="188" formatCode="_(&quot;Ls&quot;* #,##0_);_(&quot;Ls&quot;* \(#,##0\);_(&quot;Ls&quot;* &quot;-&quot;_);_(@_)"/>
    <numFmt numFmtId="189" formatCode="_(&quot;Ls&quot;* #,##0.00_);_(&quot;Ls&quot;* \(#,##0.00\);_(&quot;Ls&quot;* &quot;-&quot;??_);_(@_)"/>
    <numFmt numFmtId="190" formatCode="#\ ###\ ###"/>
    <numFmt numFmtId="191" formatCode="#.0\ ###\ ###"/>
    <numFmt numFmtId="192" formatCode="#.\ ###\ ###"/>
    <numFmt numFmtId="193" formatCode="#.###\ ###"/>
    <numFmt numFmtId="194" formatCode="#.##\ ###"/>
    <numFmt numFmtId="195" formatCode="#.#\ ###"/>
    <numFmt numFmtId="196" formatCode="#.\ ###"/>
    <numFmt numFmtId="197" formatCode="#.###"/>
    <numFmt numFmtId="198" formatCode="#.##"/>
    <numFmt numFmtId="199" formatCode="#.#"/>
    <numFmt numFmtId="200" formatCode="0.00000"/>
    <numFmt numFmtId="201" formatCode="0.0000"/>
    <numFmt numFmtId="202" formatCode="0.000"/>
    <numFmt numFmtId="203" formatCode="#,###,###"/>
    <numFmt numFmtId="204" formatCode="#,##0.0,,"/>
    <numFmt numFmtId="205" formatCode="#,###,###.0"/>
    <numFmt numFmtId="206" formatCode="#,##0.0"/>
    <numFmt numFmtId="207" formatCode="#,###,##0.0"/>
    <numFmt numFmtId="208" formatCode="0.000000"/>
    <numFmt numFmtId="209" formatCode="#,##0,,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altOpti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altHelvetica"/>
      <family val="0"/>
    </font>
    <font>
      <b/>
      <sz val="12"/>
      <color indexed="8"/>
      <name val="Times New Roman Baltic"/>
      <family val="1"/>
    </font>
    <font>
      <i/>
      <sz val="12"/>
      <color indexed="8"/>
      <name val="Times New Roman Baltic"/>
      <family val="1"/>
    </font>
    <font>
      <sz val="12"/>
      <color indexed="8"/>
      <name val="Times New Roman Baltic"/>
      <family val="1"/>
    </font>
    <font>
      <b/>
      <i/>
      <sz val="12"/>
      <color indexed="8"/>
      <name val="Times New Roman Baltic"/>
      <family val="1"/>
    </font>
    <font>
      <sz val="12"/>
      <name val="Times New Roman Baltic"/>
      <family val="1"/>
    </font>
    <font>
      <b/>
      <sz val="11"/>
      <color indexed="8"/>
      <name val="Times New Roman Baltic"/>
      <family val="1"/>
    </font>
    <font>
      <i/>
      <sz val="11"/>
      <color indexed="8"/>
      <name val="Times New Roman Baltic"/>
      <family val="1"/>
    </font>
    <font>
      <sz val="11"/>
      <color indexed="8"/>
      <name val="Times New Roman Baltic"/>
      <family val="1"/>
    </font>
    <font>
      <i/>
      <sz val="10"/>
      <color indexed="8"/>
      <name val="Times New Roman Baltic"/>
      <family val="1"/>
    </font>
    <font>
      <b/>
      <sz val="12"/>
      <name val="Times New Roman Baltic"/>
      <family val="1"/>
    </font>
    <font>
      <i/>
      <sz val="12"/>
      <name val="Times New Roman Baltic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83" fontId="8" fillId="0" borderId="2" xfId="0" applyNumberFormat="1" applyFont="1" applyBorder="1" applyAlignment="1">
      <alignment/>
    </xf>
    <xf numFmtId="0" fontId="10" fillId="0" borderId="3" xfId="0" applyFont="1" applyBorder="1" applyAlignment="1">
      <alignment wrapText="1"/>
    </xf>
    <xf numFmtId="3" fontId="10" fillId="0" borderId="4" xfId="0" applyNumberFormat="1" applyFont="1" applyBorder="1" applyAlignment="1">
      <alignment horizontal="right"/>
    </xf>
    <xf numFmtId="206" fontId="10" fillId="0" borderId="2" xfId="25" applyNumberFormat="1" applyFont="1" applyBorder="1">
      <alignment/>
      <protection/>
    </xf>
    <xf numFmtId="3" fontId="10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 wrapText="1"/>
    </xf>
    <xf numFmtId="183" fontId="13" fillId="0" borderId="2" xfId="0" applyNumberFormat="1" applyFont="1" applyBorder="1" applyAlignment="1">
      <alignment/>
    </xf>
    <xf numFmtId="0" fontId="14" fillId="0" borderId="3" xfId="0" applyFont="1" applyBorder="1" applyAlignment="1">
      <alignment wrapText="1"/>
    </xf>
    <xf numFmtId="3" fontId="14" fillId="0" borderId="2" xfId="0" applyNumberFormat="1" applyFont="1" applyBorder="1" applyAlignment="1">
      <alignment horizontal="right"/>
    </xf>
    <xf numFmtId="206" fontId="14" fillId="0" borderId="2" xfId="25" applyNumberFormat="1" applyFont="1" applyBorder="1">
      <alignment/>
      <protection/>
    </xf>
    <xf numFmtId="0" fontId="15" fillId="0" borderId="0" xfId="0" applyFont="1" applyAlignment="1">
      <alignment/>
    </xf>
    <xf numFmtId="3" fontId="10" fillId="0" borderId="2" xfId="0" applyNumberFormat="1" applyFont="1" applyFill="1" applyBorder="1" applyAlignment="1">
      <alignment horizontal="right"/>
    </xf>
    <xf numFmtId="0" fontId="10" fillId="0" borderId="3" xfId="0" applyFont="1" applyBorder="1" applyAlignment="1">
      <alignment vertical="center" wrapText="1"/>
    </xf>
    <xf numFmtId="3" fontId="10" fillId="0" borderId="2" xfId="26" applyNumberFormat="1" applyFont="1" applyFill="1" applyBorder="1" applyAlignment="1">
      <alignment horizontal="right"/>
      <protection/>
    </xf>
    <xf numFmtId="3" fontId="10" fillId="0" borderId="2" xfId="26" applyNumberFormat="1" applyFont="1" applyBorder="1" applyAlignment="1">
      <alignment horizontal="right"/>
      <protection/>
    </xf>
    <xf numFmtId="3" fontId="10" fillId="0" borderId="2" xfId="0" applyNumberFormat="1" applyFont="1" applyFill="1" applyBorder="1" applyAlignment="1">
      <alignment horizontal="right" wrapText="1"/>
    </xf>
    <xf numFmtId="3" fontId="10" fillId="0" borderId="2" xfId="21" applyNumberFormat="1" applyFont="1" applyFill="1" applyBorder="1" applyAlignment="1">
      <alignment horizontal="right"/>
      <protection/>
    </xf>
    <xf numFmtId="3" fontId="10" fillId="0" borderId="2" xfId="21" applyNumberFormat="1" applyFont="1" applyBorder="1" applyAlignment="1">
      <alignment horizontal="right"/>
      <protection/>
    </xf>
    <xf numFmtId="0" fontId="10" fillId="0" borderId="3" xfId="0" applyFont="1" applyBorder="1" applyAlignment="1">
      <alignment vertical="top" wrapText="1"/>
    </xf>
    <xf numFmtId="3" fontId="10" fillId="0" borderId="2" xfId="24" applyNumberFormat="1" applyFont="1" applyFill="1" applyBorder="1" applyAlignment="1">
      <alignment horizontal="right" wrapText="1"/>
      <protection/>
    </xf>
    <xf numFmtId="3" fontId="10" fillId="0" borderId="2" xfId="24" applyNumberFormat="1" applyFont="1" applyBorder="1" applyAlignment="1">
      <alignment horizontal="right" wrapText="1"/>
      <protection/>
    </xf>
    <xf numFmtId="3" fontId="10" fillId="0" borderId="2" xfId="22" applyNumberFormat="1" applyFont="1" applyFill="1" applyBorder="1" applyAlignment="1">
      <alignment horizontal="right"/>
      <protection/>
    </xf>
    <xf numFmtId="3" fontId="10" fillId="0" borderId="2" xfId="23" applyNumberFormat="1" applyFont="1" applyFill="1" applyBorder="1" applyAlignment="1">
      <alignment horizontal="right"/>
      <protection/>
    </xf>
    <xf numFmtId="3" fontId="10" fillId="0" borderId="2" xfId="23" applyNumberFormat="1" applyFont="1" applyBorder="1" applyAlignment="1">
      <alignment horizontal="right"/>
      <protection/>
    </xf>
    <xf numFmtId="3" fontId="10" fillId="0" borderId="2" xfId="27" applyNumberFormat="1" applyFont="1" applyFill="1" applyBorder="1" applyAlignment="1">
      <alignment horizontal="right"/>
      <protection/>
    </xf>
    <xf numFmtId="3" fontId="10" fillId="0" borderId="2" xfId="27" applyNumberFormat="1" applyFont="1" applyBorder="1" applyAlignment="1">
      <alignment horizontal="right"/>
      <protection/>
    </xf>
    <xf numFmtId="190" fontId="10" fillId="0" borderId="2" xfId="25" applyNumberFormat="1" applyFont="1" applyFill="1" applyBorder="1">
      <alignment/>
      <protection/>
    </xf>
    <xf numFmtId="190" fontId="10" fillId="0" borderId="2" xfId="25" applyNumberFormat="1" applyFont="1" applyBorder="1">
      <alignment/>
      <protection/>
    </xf>
    <xf numFmtId="183" fontId="8" fillId="0" borderId="4" xfId="0" applyNumberFormat="1" applyFont="1" applyBorder="1" applyAlignment="1">
      <alignment/>
    </xf>
    <xf numFmtId="0" fontId="10" fillId="0" borderId="1" xfId="0" applyFont="1" applyBorder="1" applyAlignment="1">
      <alignment vertical="top" wrapText="1"/>
    </xf>
    <xf numFmtId="183" fontId="8" fillId="0" borderId="5" xfId="0" applyNumberFormat="1" applyFont="1" applyFill="1" applyBorder="1" applyAlignment="1">
      <alignment/>
    </xf>
    <xf numFmtId="0" fontId="8" fillId="0" borderId="6" xfId="0" applyFont="1" applyFill="1" applyBorder="1" applyAlignment="1">
      <alignment wrapText="1"/>
    </xf>
    <xf numFmtId="190" fontId="8" fillId="0" borderId="2" xfId="0" applyNumberFormat="1" applyFont="1" applyFill="1" applyBorder="1" applyAlignment="1">
      <alignment/>
    </xf>
    <xf numFmtId="182" fontId="8" fillId="0" borderId="2" xfId="0" applyNumberFormat="1" applyFont="1" applyFill="1" applyBorder="1" applyAlignment="1">
      <alignment/>
    </xf>
    <xf numFmtId="199" fontId="8" fillId="0" borderId="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Continuous" vertical="top"/>
    </xf>
    <xf numFmtId="0" fontId="10" fillId="0" borderId="2" xfId="0" applyFont="1" applyFill="1" applyBorder="1" applyAlignment="1">
      <alignment/>
    </xf>
    <xf numFmtId="0" fontId="10" fillId="0" borderId="7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/>
    </xf>
    <xf numFmtId="0" fontId="12" fillId="0" borderId="8" xfId="0" applyFont="1" applyBorder="1" applyAlignment="1">
      <alignment vertical="top" wrapText="1"/>
    </xf>
    <xf numFmtId="190" fontId="12" fillId="0" borderId="2" xfId="25" applyNumberFormat="1" applyFont="1" applyBorder="1" applyAlignment="1">
      <alignment vertical="top"/>
      <protection/>
    </xf>
    <xf numFmtId="206" fontId="12" fillId="0" borderId="2" xfId="25" applyNumberFormat="1" applyFont="1" applyBorder="1" applyAlignment="1">
      <alignment vertical="top"/>
      <protection/>
    </xf>
    <xf numFmtId="0" fontId="12" fillId="0" borderId="0" xfId="0" applyFont="1" applyAlignment="1">
      <alignment wrapText="1"/>
    </xf>
    <xf numFmtId="20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206" fontId="8" fillId="0" borderId="2" xfId="0" applyNumberFormat="1" applyFont="1" applyFill="1" applyBorder="1" applyAlignment="1">
      <alignment/>
    </xf>
    <xf numFmtId="0" fontId="1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8bāzes veidlapa" xfId="21"/>
    <cellStyle name="Normal_2002-baze" xfId="22"/>
    <cellStyle name="Normal_Bāzes veidlapas 02.02.2001 - VK" xfId="23"/>
    <cellStyle name="Normal_Bāzes veidlapas 02.02.2001-varam" xfId="24"/>
    <cellStyle name="Normal_grafiks" xfId="25"/>
    <cellStyle name="Normal_IeM-pedeja2" xfId="26"/>
    <cellStyle name="Normal_musu 2002.g. BAZE 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"/>
  <dimension ref="A1:H38"/>
  <sheetViews>
    <sheetView tabSelected="1" zoomScale="75" zoomScaleNormal="75" workbookViewId="0" topLeftCell="A1">
      <pane xSplit="2" ySplit="10" topLeftCell="C32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E40" sqref="E40"/>
    </sheetView>
  </sheetViews>
  <sheetFormatPr defaultColWidth="9.140625" defaultRowHeight="12.75"/>
  <cols>
    <col min="1" max="1" width="4.28125" style="54" customWidth="1"/>
    <col min="2" max="2" width="37.7109375" style="52" customWidth="1"/>
    <col min="3" max="3" width="14.7109375" style="54" customWidth="1"/>
    <col min="4" max="4" width="7.8515625" style="54" customWidth="1"/>
    <col min="5" max="5" width="7.00390625" style="54" customWidth="1"/>
    <col min="6" max="6" width="14.7109375" style="54" customWidth="1"/>
    <col min="7" max="7" width="6.7109375" style="54" customWidth="1"/>
    <col min="8" max="8" width="7.00390625" style="54" customWidth="1"/>
    <col min="9" max="16384" width="8.8515625" style="54" customWidth="1"/>
  </cols>
  <sheetData>
    <row r="1" spans="1:8" ht="24" customHeight="1">
      <c r="A1" s="58" t="s">
        <v>47</v>
      </c>
      <c r="B1" s="59"/>
      <c r="C1" s="59"/>
      <c r="D1" s="59"/>
      <c r="E1" s="59"/>
      <c r="F1" s="59"/>
      <c r="G1" s="59"/>
      <c r="H1" s="59"/>
    </row>
    <row r="2" spans="1:8" s="1" customFormat="1" ht="47.25">
      <c r="A2" s="4"/>
      <c r="B2" s="5" t="s">
        <v>42</v>
      </c>
      <c r="C2" s="6" t="s">
        <v>36</v>
      </c>
      <c r="D2" s="6" t="s">
        <v>27</v>
      </c>
      <c r="E2" s="6" t="s">
        <v>28</v>
      </c>
      <c r="F2" s="6" t="s">
        <v>37</v>
      </c>
      <c r="G2" s="6" t="s">
        <v>27</v>
      </c>
      <c r="H2" s="6" t="s">
        <v>28</v>
      </c>
    </row>
    <row r="3" spans="1:8" s="1" customFormat="1" ht="16.5" customHeight="1">
      <c r="A3" s="7">
        <v>1</v>
      </c>
      <c r="B3" s="8" t="s">
        <v>0</v>
      </c>
      <c r="C3" s="9">
        <f>pb_spb_adm!C4</f>
        <v>1455936</v>
      </c>
      <c r="D3" s="10">
        <f>C3/1851957801*100</f>
        <v>0.0786160461763135</v>
      </c>
      <c r="E3" s="10">
        <f>C3/5612200000*100</f>
        <v>0.025942339902355584</v>
      </c>
      <c r="F3" s="9">
        <f>pb_spb_adm!F4</f>
        <v>1325866</v>
      </c>
      <c r="G3" s="10">
        <f>F3/2072523798*100</f>
        <v>0.063973499425168</v>
      </c>
      <c r="H3" s="10">
        <f>F3/6167500000*100</f>
        <v>0.021497624645318198</v>
      </c>
    </row>
    <row r="4" spans="1:8" s="1" customFormat="1" ht="16.5" customHeight="1">
      <c r="A4" s="7">
        <v>2</v>
      </c>
      <c r="B4" s="8" t="s">
        <v>1</v>
      </c>
      <c r="C4" s="9">
        <f>pb_spb_adm!C5</f>
        <v>8017838</v>
      </c>
      <c r="D4" s="10">
        <f aca="true" t="shared" si="0" ref="D4:D34">C4/1851957801*100</f>
        <v>0.432938482489753</v>
      </c>
      <c r="E4" s="10">
        <f aca="true" t="shared" si="1" ref="E4:E34">C4/5612200000*100</f>
        <v>0.14286443818823277</v>
      </c>
      <c r="F4" s="9">
        <f>pb_spb_adm!F5</f>
        <v>8595500</v>
      </c>
      <c r="G4" s="10">
        <f aca="true" t="shared" si="2" ref="G4:G35">F4/2072523798*100</f>
        <v>0.4147358890785581</v>
      </c>
      <c r="H4" s="10">
        <f aca="true" t="shared" si="3" ref="H4:H35">F4/6167500000*100</f>
        <v>0.13936765301986218</v>
      </c>
    </row>
    <row r="5" spans="1:8" s="1" customFormat="1" ht="16.5" customHeight="1">
      <c r="A5" s="7">
        <v>3</v>
      </c>
      <c r="B5" s="8" t="s">
        <v>2</v>
      </c>
      <c r="C5" s="9">
        <f>pb_spb_adm!C6</f>
        <v>7252297</v>
      </c>
      <c r="D5" s="10">
        <f t="shared" si="0"/>
        <v>0.39160163347588073</v>
      </c>
      <c r="E5" s="10">
        <f t="shared" si="1"/>
        <v>0.12922378033569723</v>
      </c>
      <c r="F5" s="9">
        <f>pb_spb_adm!F6</f>
        <v>7076845</v>
      </c>
      <c r="G5" s="10">
        <f t="shared" si="2"/>
        <v>0.3414602528004361</v>
      </c>
      <c r="H5" s="10">
        <f t="shared" si="3"/>
        <v>0.11474414268342116</v>
      </c>
    </row>
    <row r="6" spans="1:8" s="1" customFormat="1" ht="16.5" customHeight="1">
      <c r="A6" s="7">
        <v>10</v>
      </c>
      <c r="B6" s="8" t="s">
        <v>3</v>
      </c>
      <c r="C6" s="9">
        <f>pb_spb_adm!C7-pb_spb_adm!C8</f>
        <v>82571795</v>
      </c>
      <c r="D6" s="10">
        <f t="shared" si="0"/>
        <v>4.458621840919581</v>
      </c>
      <c r="E6" s="10">
        <f t="shared" si="1"/>
        <v>1.47129102669185</v>
      </c>
      <c r="F6" s="9">
        <f>pb_spb_adm!F7-pb_spb_adm!F8</f>
        <v>91161348</v>
      </c>
      <c r="G6" s="10">
        <f t="shared" si="2"/>
        <v>4.398567007431777</v>
      </c>
      <c r="H6" s="10">
        <f t="shared" si="3"/>
        <v>1.4780923875152006</v>
      </c>
    </row>
    <row r="7" spans="1:8" s="1" customFormat="1" ht="16.5" customHeight="1">
      <c r="A7" s="7">
        <v>11</v>
      </c>
      <c r="B7" s="8" t="s">
        <v>4</v>
      </c>
      <c r="C7" s="9">
        <f>pb_spb_adm!C9-pb_spb_adm!C10</f>
        <v>13451386</v>
      </c>
      <c r="D7" s="10">
        <f t="shared" si="0"/>
        <v>0.7263332886276711</v>
      </c>
      <c r="E7" s="10">
        <f t="shared" si="1"/>
        <v>0.23968115890381667</v>
      </c>
      <c r="F7" s="9">
        <f>pb_spb_adm!F9-pb_spb_adm!F10</f>
        <v>13397222</v>
      </c>
      <c r="G7" s="10">
        <f t="shared" si="2"/>
        <v>0.646420659339517</v>
      </c>
      <c r="H7" s="10">
        <f t="shared" si="3"/>
        <v>0.21722289420348603</v>
      </c>
    </row>
    <row r="8" spans="1:8" s="1" customFormat="1" ht="16.5" customHeight="1">
      <c r="A8" s="7">
        <v>12</v>
      </c>
      <c r="B8" s="19" t="s">
        <v>5</v>
      </c>
      <c r="C8" s="9">
        <f>pb_spb_adm!C11</f>
        <v>14903215</v>
      </c>
      <c r="D8" s="10">
        <f t="shared" si="0"/>
        <v>0.8047275694917413</v>
      </c>
      <c r="E8" s="10">
        <f t="shared" si="1"/>
        <v>0.2655503189480061</v>
      </c>
      <c r="F8" s="9">
        <f>pb_spb_adm!F11</f>
        <v>13573678</v>
      </c>
      <c r="G8" s="10">
        <f t="shared" si="2"/>
        <v>0.6549347232151783</v>
      </c>
      <c r="H8" s="10">
        <f t="shared" si="3"/>
        <v>0.22008395622213217</v>
      </c>
    </row>
    <row r="9" spans="1:8" s="1" customFormat="1" ht="16.5" customHeight="1">
      <c r="A9" s="7">
        <v>13</v>
      </c>
      <c r="B9" s="8" t="s">
        <v>35</v>
      </c>
      <c r="C9" s="9">
        <f>pb_spb_adm!C12</f>
        <v>144200917</v>
      </c>
      <c r="D9" s="10">
        <f t="shared" si="0"/>
        <v>7.786404038047517</v>
      </c>
      <c r="E9" s="10">
        <f t="shared" si="1"/>
        <v>2.569418712804248</v>
      </c>
      <c r="F9" s="9">
        <f>pb_spb_adm!F12</f>
        <v>227240919</v>
      </c>
      <c r="G9" s="10">
        <f t="shared" si="2"/>
        <v>10.964454025535876</v>
      </c>
      <c r="H9" s="10">
        <f t="shared" si="3"/>
        <v>3.684489971625456</v>
      </c>
    </row>
    <row r="10" spans="1:8" s="1" customFormat="1" ht="16.5" customHeight="1">
      <c r="A10" s="7">
        <v>14</v>
      </c>
      <c r="B10" s="8" t="s">
        <v>6</v>
      </c>
      <c r="C10" s="9">
        <f>pb_spb_adm!C13</f>
        <v>117645615</v>
      </c>
      <c r="D10" s="10">
        <f t="shared" si="0"/>
        <v>6.352499767352961</v>
      </c>
      <c r="E10" s="10">
        <f t="shared" si="1"/>
        <v>2.0962477281636436</v>
      </c>
      <c r="F10" s="9">
        <f>pb_spb_adm!F13</f>
        <v>114471271</v>
      </c>
      <c r="G10" s="10">
        <f t="shared" si="2"/>
        <v>5.523278965986571</v>
      </c>
      <c r="H10" s="10">
        <f t="shared" si="3"/>
        <v>1.8560400648561004</v>
      </c>
    </row>
    <row r="11" spans="1:8" s="1" customFormat="1" ht="16.5" customHeight="1">
      <c r="A11" s="7">
        <v>15</v>
      </c>
      <c r="B11" s="8" t="s">
        <v>7</v>
      </c>
      <c r="C11" s="9">
        <f>pb_spb_adm!C14</f>
        <v>98936312</v>
      </c>
      <c r="D11" s="10">
        <f t="shared" si="0"/>
        <v>5.34225520401045</v>
      </c>
      <c r="E11" s="10">
        <f t="shared" si="1"/>
        <v>1.7628792986707529</v>
      </c>
      <c r="F11" s="9">
        <f>pb_spb_adm!F14</f>
        <v>98738491</v>
      </c>
      <c r="G11" s="10">
        <f t="shared" si="2"/>
        <v>4.764166814165576</v>
      </c>
      <c r="H11" s="10">
        <f t="shared" si="3"/>
        <v>1.6009483745439805</v>
      </c>
    </row>
    <row r="12" spans="1:8" s="1" customFormat="1" ht="16.5" customHeight="1">
      <c r="A12" s="7">
        <v>16</v>
      </c>
      <c r="B12" s="8" t="s">
        <v>8</v>
      </c>
      <c r="C12" s="9">
        <f>pb_spb_adm!C15</f>
        <v>101935991</v>
      </c>
      <c r="D12" s="10">
        <f t="shared" si="0"/>
        <v>5.504228603100876</v>
      </c>
      <c r="E12" s="10">
        <f t="shared" si="1"/>
        <v>1.816328552082962</v>
      </c>
      <c r="F12" s="9">
        <f>pb_spb_adm!F15</f>
        <v>109147380</v>
      </c>
      <c r="G12" s="10">
        <f t="shared" si="2"/>
        <v>5.266399358373013</v>
      </c>
      <c r="H12" s="10">
        <f t="shared" si="3"/>
        <v>1.7697183623834618</v>
      </c>
    </row>
    <row r="13" spans="1:8" s="1" customFormat="1" ht="16.5" customHeight="1">
      <c r="A13" s="7">
        <v>17</v>
      </c>
      <c r="B13" s="8" t="s">
        <v>9</v>
      </c>
      <c r="C13" s="9">
        <f>pb_spb_adm!C16</f>
        <v>110542466</v>
      </c>
      <c r="D13" s="10">
        <f t="shared" si="0"/>
        <v>5.968951665114101</v>
      </c>
      <c r="E13" s="10">
        <f t="shared" si="1"/>
        <v>1.969681515270304</v>
      </c>
      <c r="F13" s="9">
        <f>pb_spb_adm!F16</f>
        <v>131955053</v>
      </c>
      <c r="G13" s="10">
        <f t="shared" si="2"/>
        <v>6.36687757830996</v>
      </c>
      <c r="H13" s="10">
        <f t="shared" si="3"/>
        <v>2.1395225456019453</v>
      </c>
    </row>
    <row r="14" spans="1:8" s="1" customFormat="1" ht="16.5" customHeight="1">
      <c r="A14" s="7">
        <v>18</v>
      </c>
      <c r="B14" s="8" t="s">
        <v>10</v>
      </c>
      <c r="C14" s="9">
        <f>pb_spb_adm!C17-pb_spb_adm!C18+pb_spb_adm!C45</f>
        <v>663030228</v>
      </c>
      <c r="D14" s="10">
        <f t="shared" si="0"/>
        <v>35.801584012442625</v>
      </c>
      <c r="E14" s="10">
        <f t="shared" si="1"/>
        <v>11.814087666155874</v>
      </c>
      <c r="F14" s="9">
        <f>pb_spb_adm!F17-pb_spb_adm!F18+pb_spb_adm!F45</f>
        <v>693562967</v>
      </c>
      <c r="G14" s="10">
        <f t="shared" si="2"/>
        <v>33.46465636096884</v>
      </c>
      <c r="H14" s="10">
        <f t="shared" si="3"/>
        <v>11.245447377381435</v>
      </c>
    </row>
    <row r="15" spans="1:8" s="1" customFormat="1" ht="16.5" customHeight="1">
      <c r="A15" s="7">
        <v>19</v>
      </c>
      <c r="B15" s="19" t="s">
        <v>11</v>
      </c>
      <c r="C15" s="9">
        <f>pb_spb_adm!C19</f>
        <v>38084219</v>
      </c>
      <c r="D15" s="10">
        <f t="shared" si="0"/>
        <v>2.056430172406504</v>
      </c>
      <c r="E15" s="10">
        <f t="shared" si="1"/>
        <v>0.6785969673211931</v>
      </c>
      <c r="F15" s="9">
        <f>pb_spb_adm!F19</f>
        <v>40918119</v>
      </c>
      <c r="G15" s="10">
        <f t="shared" si="2"/>
        <v>1.9743135900049145</v>
      </c>
      <c r="H15" s="10">
        <f t="shared" si="3"/>
        <v>0.6634474098094852</v>
      </c>
    </row>
    <row r="16" spans="1:8" s="1" customFormat="1" ht="16.5" customHeight="1">
      <c r="A16" s="7">
        <v>21</v>
      </c>
      <c r="B16" s="25" t="s">
        <v>29</v>
      </c>
      <c r="C16" s="9">
        <f>pb_spb_adm!C20</f>
        <v>28281642</v>
      </c>
      <c r="D16" s="10">
        <f t="shared" si="0"/>
        <v>1.5271212975116812</v>
      </c>
      <c r="E16" s="10">
        <f t="shared" si="1"/>
        <v>0.5039314707244931</v>
      </c>
      <c r="F16" s="9">
        <f>pb_spb_adm!F20</f>
        <v>51632761</v>
      </c>
      <c r="G16" s="10">
        <f t="shared" si="2"/>
        <v>2.4912988236770057</v>
      </c>
      <c r="H16" s="10">
        <f t="shared" si="3"/>
        <v>0.8371748844750708</v>
      </c>
    </row>
    <row r="17" spans="1:8" s="1" customFormat="1" ht="16.5" customHeight="1">
      <c r="A17" s="7">
        <v>22</v>
      </c>
      <c r="B17" s="19" t="s">
        <v>12</v>
      </c>
      <c r="C17" s="9">
        <f>pb_spb_adm!C21</f>
        <v>37327570</v>
      </c>
      <c r="D17" s="10">
        <f t="shared" si="0"/>
        <v>2.015573463922572</v>
      </c>
      <c r="E17" s="10">
        <f t="shared" si="1"/>
        <v>0.6651147500089092</v>
      </c>
      <c r="F17" s="9">
        <f>pb_spb_adm!F21</f>
        <v>35805548</v>
      </c>
      <c r="G17" s="10">
        <f t="shared" si="2"/>
        <v>1.7276302464923492</v>
      </c>
      <c r="H17" s="10">
        <f t="shared" si="3"/>
        <v>0.5805520551276855</v>
      </c>
    </row>
    <row r="18" spans="1:8" s="1" customFormat="1" ht="16.5" customHeight="1">
      <c r="A18" s="7">
        <v>23</v>
      </c>
      <c r="B18" s="19" t="s">
        <v>13</v>
      </c>
      <c r="C18" s="9">
        <f>pb_spb_adm!C22</f>
        <v>14154785</v>
      </c>
      <c r="D18" s="10">
        <f t="shared" si="0"/>
        <v>0.7643146616168497</v>
      </c>
      <c r="E18" s="10">
        <f t="shared" si="1"/>
        <v>0.25221455044367624</v>
      </c>
      <c r="F18" s="9">
        <f>pb_spb_adm!F22</f>
        <v>11630068</v>
      </c>
      <c r="G18" s="10">
        <f t="shared" si="2"/>
        <v>0.5611548591732987</v>
      </c>
      <c r="H18" s="10">
        <f t="shared" si="3"/>
        <v>0.188570214835833</v>
      </c>
    </row>
    <row r="19" spans="1:8" s="1" customFormat="1" ht="16.5" customHeight="1">
      <c r="A19" s="7">
        <v>24</v>
      </c>
      <c r="B19" s="19" t="s">
        <v>14</v>
      </c>
      <c r="C19" s="9">
        <f>pb_spb_adm!C23</f>
        <v>2070014</v>
      </c>
      <c r="D19" s="10">
        <f t="shared" si="0"/>
        <v>0.1117743611048943</v>
      </c>
      <c r="E19" s="10">
        <f t="shared" si="1"/>
        <v>0.03688418089162895</v>
      </c>
      <c r="F19" s="9">
        <f>pb_spb_adm!F23</f>
        <v>1947170</v>
      </c>
      <c r="G19" s="10">
        <f t="shared" si="2"/>
        <v>0.09395163529022116</v>
      </c>
      <c r="H19" s="10">
        <f t="shared" si="3"/>
        <v>0.031571463315768135</v>
      </c>
    </row>
    <row r="20" spans="1:8" s="1" customFormat="1" ht="16.5" customHeight="1">
      <c r="A20" s="7">
        <v>28</v>
      </c>
      <c r="B20" s="19" t="s">
        <v>15</v>
      </c>
      <c r="C20" s="9">
        <f>pb_spb_adm!C24</f>
        <v>850552</v>
      </c>
      <c r="D20" s="10">
        <f t="shared" si="0"/>
        <v>0.04592718038935489</v>
      </c>
      <c r="E20" s="10">
        <f t="shared" si="1"/>
        <v>0.015155411425109582</v>
      </c>
      <c r="F20" s="9">
        <f>pb_spb_adm!F24</f>
        <v>1260822</v>
      </c>
      <c r="G20" s="10">
        <f t="shared" si="2"/>
        <v>0.060835103616986304</v>
      </c>
      <c r="H20" s="10">
        <f t="shared" si="3"/>
        <v>0.02044299959464937</v>
      </c>
    </row>
    <row r="21" spans="1:8" s="1" customFormat="1" ht="16.5" customHeight="1">
      <c r="A21" s="7">
        <v>29</v>
      </c>
      <c r="B21" s="19" t="s">
        <v>30</v>
      </c>
      <c r="C21" s="9">
        <f>pb_spb_adm!C25</f>
        <v>192861656</v>
      </c>
      <c r="D21" s="10">
        <f t="shared" si="0"/>
        <v>10.413933616406414</v>
      </c>
      <c r="E21" s="10">
        <f t="shared" si="1"/>
        <v>3.4364715441359897</v>
      </c>
      <c r="F21" s="9">
        <f>pb_spb_adm!F25</f>
        <v>239708549</v>
      </c>
      <c r="G21" s="10">
        <f t="shared" si="2"/>
        <v>11.566021544906766</v>
      </c>
      <c r="H21" s="10">
        <f t="shared" si="3"/>
        <v>3.886640437778679</v>
      </c>
    </row>
    <row r="22" spans="1:8" s="1" customFormat="1" ht="16.5" customHeight="1">
      <c r="A22" s="7">
        <v>30</v>
      </c>
      <c r="B22" s="19" t="s">
        <v>16</v>
      </c>
      <c r="C22" s="9">
        <f>pb_spb_adm!C26</f>
        <v>354580</v>
      </c>
      <c r="D22" s="10">
        <f t="shared" si="0"/>
        <v>0.01914622459585946</v>
      </c>
      <c r="E22" s="10">
        <f t="shared" si="1"/>
        <v>0.006318021453262535</v>
      </c>
      <c r="F22" s="9">
        <f>pb_spb_adm!F26</f>
        <v>404959</v>
      </c>
      <c r="G22" s="10">
        <f t="shared" si="2"/>
        <v>0.019539413752005564</v>
      </c>
      <c r="H22" s="10">
        <f t="shared" si="3"/>
        <v>0.006566015403323875</v>
      </c>
    </row>
    <row r="23" spans="1:8" s="1" customFormat="1" ht="16.5" customHeight="1">
      <c r="A23" s="7">
        <v>32</v>
      </c>
      <c r="B23" s="19" t="s">
        <v>17</v>
      </c>
      <c r="C23" s="9">
        <f>pb_spb_adm!C27</f>
        <v>7498999</v>
      </c>
      <c r="D23" s="10">
        <f t="shared" si="0"/>
        <v>0.40492277933929016</v>
      </c>
      <c r="E23" s="10">
        <f t="shared" si="1"/>
        <v>0.13361959659313638</v>
      </c>
      <c r="F23" s="9">
        <f>pb_spb_adm!F27</f>
        <v>8452014</v>
      </c>
      <c r="G23" s="10">
        <f t="shared" si="2"/>
        <v>0.4078126392640824</v>
      </c>
      <c r="H23" s="10">
        <f t="shared" si="3"/>
        <v>0.13704116740980948</v>
      </c>
    </row>
    <row r="24" spans="1:8" s="1" customFormat="1" ht="16.5" customHeight="1">
      <c r="A24" s="7">
        <v>35</v>
      </c>
      <c r="B24" s="19" t="s">
        <v>18</v>
      </c>
      <c r="C24" s="9">
        <f>pb_spb_adm!C28</f>
        <v>1272476</v>
      </c>
      <c r="D24" s="10">
        <f t="shared" si="0"/>
        <v>0.06870977293936732</v>
      </c>
      <c r="E24" s="10">
        <f t="shared" si="1"/>
        <v>0.022673390114393642</v>
      </c>
      <c r="F24" s="9">
        <f>pb_spb_adm!F28</f>
        <v>137788</v>
      </c>
      <c r="G24" s="10">
        <f t="shared" si="2"/>
        <v>0.006648319316427941</v>
      </c>
      <c r="H24" s="10">
        <f t="shared" si="3"/>
        <v>0.002234098094852047</v>
      </c>
    </row>
    <row r="25" spans="1:8" s="1" customFormat="1" ht="31.5">
      <c r="A25" s="7">
        <v>36</v>
      </c>
      <c r="B25" s="19" t="s">
        <v>31</v>
      </c>
      <c r="C25" s="9">
        <f>pb_spb_adm!C29</f>
        <v>493459</v>
      </c>
      <c r="D25" s="10">
        <f t="shared" si="0"/>
        <v>0.026645261556907367</v>
      </c>
      <c r="E25" s="10">
        <f t="shared" si="1"/>
        <v>0.008792612522718363</v>
      </c>
      <c r="F25" s="9">
        <f>pb_spb_adm!F29</f>
        <v>3496227</v>
      </c>
      <c r="G25" s="10">
        <f t="shared" si="2"/>
        <v>0.16869417872903963</v>
      </c>
      <c r="H25" s="10">
        <f t="shared" si="3"/>
        <v>0.056687912444264285</v>
      </c>
    </row>
    <row r="26" spans="1:8" s="1" customFormat="1" ht="16.5" customHeight="1">
      <c r="A26" s="7">
        <v>37</v>
      </c>
      <c r="B26" s="19" t="s">
        <v>19</v>
      </c>
      <c r="C26" s="9">
        <f>pb_spb_adm!C30</f>
        <v>50744</v>
      </c>
      <c r="D26" s="10">
        <f t="shared" si="0"/>
        <v>0.0027400192365398287</v>
      </c>
      <c r="E26" s="10">
        <f t="shared" si="1"/>
        <v>0.0009041730515662306</v>
      </c>
      <c r="F26" s="9">
        <f>pb_spb_adm!F30</f>
        <v>47516</v>
      </c>
      <c r="G26" s="10">
        <f t="shared" si="2"/>
        <v>0.0022926636618529196</v>
      </c>
      <c r="H26" s="10">
        <f t="shared" si="3"/>
        <v>0.0007704256181597082</v>
      </c>
    </row>
    <row r="27" spans="1:8" s="1" customFormat="1" ht="16.5" customHeight="1">
      <c r="A27" s="7">
        <v>44</v>
      </c>
      <c r="B27" s="8" t="s">
        <v>20</v>
      </c>
      <c r="C27" s="9">
        <f>pb_spb_adm!C31</f>
        <v>3454200</v>
      </c>
      <c r="D27" s="10">
        <f t="shared" si="0"/>
        <v>0.18651612893851247</v>
      </c>
      <c r="E27" s="10">
        <f t="shared" si="1"/>
        <v>0.0615480560208118</v>
      </c>
      <c r="F27" s="9">
        <f>pb_spb_adm!F31</f>
        <v>3540555</v>
      </c>
      <c r="G27" s="10">
        <f t="shared" si="2"/>
        <v>0.17083302027299568</v>
      </c>
      <c r="H27" s="10">
        <f t="shared" si="3"/>
        <v>0.05740664775030402</v>
      </c>
    </row>
    <row r="28" spans="1:8" s="1" customFormat="1" ht="31.5">
      <c r="A28" s="7">
        <v>45</v>
      </c>
      <c r="B28" s="8" t="s">
        <v>32</v>
      </c>
      <c r="C28" s="9">
        <f>pb_spb_adm!C32</f>
        <v>2955576</v>
      </c>
      <c r="D28" s="10">
        <f t="shared" si="0"/>
        <v>0.15959197333784172</v>
      </c>
      <c r="E28" s="10">
        <f t="shared" si="1"/>
        <v>0.05266341185274937</v>
      </c>
      <c r="F28" s="9">
        <f>pb_spb_adm!F32</f>
        <v>2948390</v>
      </c>
      <c r="G28" s="10">
        <f t="shared" si="2"/>
        <v>0.14226085137575825</v>
      </c>
      <c r="H28" s="10">
        <f t="shared" si="3"/>
        <v>0.047805269558167815</v>
      </c>
    </row>
    <row r="29" spans="1:8" s="1" customFormat="1" ht="16.5" customHeight="1">
      <c r="A29" s="7">
        <v>47</v>
      </c>
      <c r="B29" s="8" t="s">
        <v>21</v>
      </c>
      <c r="C29" s="9">
        <f>pb_spb_adm!C33</f>
        <v>11433902</v>
      </c>
      <c r="D29" s="10">
        <f t="shared" si="0"/>
        <v>0.617395385241826</v>
      </c>
      <c r="E29" s="10">
        <f t="shared" si="1"/>
        <v>0.20373297459106943</v>
      </c>
      <c r="F29" s="9">
        <f>pb_spb_adm!F33</f>
        <v>7560857</v>
      </c>
      <c r="G29" s="10">
        <f t="shared" si="2"/>
        <v>0.3648140015229876</v>
      </c>
      <c r="H29" s="10">
        <f t="shared" si="3"/>
        <v>0.12259192541548439</v>
      </c>
    </row>
    <row r="30" spans="1:8" s="1" customFormat="1" ht="16.5" customHeight="1">
      <c r="A30" s="7">
        <v>48</v>
      </c>
      <c r="B30" s="8" t="s">
        <v>22</v>
      </c>
      <c r="C30" s="9">
        <f>pb_spb_adm!C34</f>
        <v>160449</v>
      </c>
      <c r="D30" s="10">
        <f t="shared" si="0"/>
        <v>0.008663750324837991</v>
      </c>
      <c r="E30" s="10">
        <f t="shared" si="1"/>
        <v>0.0028589323260040625</v>
      </c>
      <c r="F30" s="9">
        <f>pb_spb_adm!F34</f>
        <v>157462</v>
      </c>
      <c r="G30" s="10">
        <f t="shared" si="2"/>
        <v>0.007597596715268213</v>
      </c>
      <c r="H30" s="10">
        <f t="shared" si="3"/>
        <v>0.002553092825293879</v>
      </c>
    </row>
    <row r="31" spans="1:8" s="1" customFormat="1" ht="31.5">
      <c r="A31" s="7">
        <v>51</v>
      </c>
      <c r="B31" s="8" t="s">
        <v>26</v>
      </c>
      <c r="C31" s="9">
        <f>pb_spb_adm!C35</f>
        <v>20006</v>
      </c>
      <c r="D31" s="10">
        <f t="shared" si="0"/>
        <v>0.0010802621954559318</v>
      </c>
      <c r="E31" s="10">
        <f t="shared" si="1"/>
        <v>0.0003564733972417234</v>
      </c>
      <c r="F31" s="9"/>
      <c r="G31" s="10">
        <f t="shared" si="2"/>
        <v>0</v>
      </c>
      <c r="H31" s="10"/>
    </row>
    <row r="32" spans="1:8" s="1" customFormat="1" ht="31.5">
      <c r="A32" s="7">
        <v>58</v>
      </c>
      <c r="B32" s="8" t="s">
        <v>33</v>
      </c>
      <c r="C32" s="9">
        <f>pb_spb_adm!C36</f>
        <v>4314181</v>
      </c>
      <c r="D32" s="10">
        <f t="shared" si="0"/>
        <v>0.23295244619885377</v>
      </c>
      <c r="E32" s="10">
        <f t="shared" si="1"/>
        <v>0.07687147642635686</v>
      </c>
      <c r="F32" s="9">
        <f>pb_spb_adm!F36</f>
        <v>4875443</v>
      </c>
      <c r="G32" s="10">
        <f t="shared" si="2"/>
        <v>0.23524183436179777</v>
      </c>
      <c r="H32" s="10">
        <f t="shared" si="3"/>
        <v>0.07905055533036076</v>
      </c>
    </row>
    <row r="33" spans="1:8" s="1" customFormat="1" ht="16.5" customHeight="1">
      <c r="A33" s="7">
        <v>62</v>
      </c>
      <c r="B33" s="8" t="s">
        <v>23</v>
      </c>
      <c r="C33" s="9">
        <f>pb_spb_adm!C37</f>
        <v>134636898</v>
      </c>
      <c r="D33" s="10">
        <f t="shared" si="0"/>
        <v>7.269976558175366</v>
      </c>
      <c r="E33" s="10">
        <f t="shared" si="1"/>
        <v>2.3990039200313604</v>
      </c>
      <c r="F33" s="9">
        <f>pb_spb_adm!F37</f>
        <v>139575113</v>
      </c>
      <c r="G33" s="10">
        <f t="shared" si="2"/>
        <v>6.734548145342938</v>
      </c>
      <c r="H33" s="10">
        <f t="shared" si="3"/>
        <v>2.2630743899473043</v>
      </c>
    </row>
    <row r="34" spans="1:8" s="1" customFormat="1" ht="16.5" customHeight="1">
      <c r="A34" s="7">
        <v>64</v>
      </c>
      <c r="B34" s="25" t="s">
        <v>24</v>
      </c>
      <c r="C34" s="9">
        <f>pb_spb_adm!C38</f>
        <v>7737897</v>
      </c>
      <c r="D34" s="10">
        <f t="shared" si="0"/>
        <v>0.41782253331159996</v>
      </c>
      <c r="E34" s="10">
        <f t="shared" si="1"/>
        <v>0.13787635864723283</v>
      </c>
      <c r="F34" s="9">
        <f>pb_spb_adm!F38</f>
        <v>7677897</v>
      </c>
      <c r="G34" s="10">
        <f t="shared" si="2"/>
        <v>0.37046122256396885</v>
      </c>
      <c r="H34" s="10">
        <f t="shared" si="3"/>
        <v>0.12448961491690312</v>
      </c>
    </row>
    <row r="35" spans="1:8" s="1" customFormat="1" ht="31.5">
      <c r="A35" s="35"/>
      <c r="B35" s="36" t="s">
        <v>38</v>
      </c>
      <c r="C35" s="9"/>
      <c r="D35" s="10"/>
      <c r="E35" s="10"/>
      <c r="F35" s="9">
        <f>pb_spb_adm!F39</f>
        <v>500000</v>
      </c>
      <c r="G35" s="10">
        <f t="shared" si="2"/>
        <v>0.02412517532886732</v>
      </c>
      <c r="H35" s="10">
        <f t="shared" si="3"/>
        <v>0.008107012565869478</v>
      </c>
    </row>
    <row r="36" spans="1:8" s="1" customFormat="1" ht="26.25" customHeight="1">
      <c r="A36" s="37"/>
      <c r="B36" s="38" t="s">
        <v>25</v>
      </c>
      <c r="C36" s="39">
        <f aca="true" t="shared" si="4" ref="C36:H36">SUM(C3:C34)</f>
        <v>1851957801</v>
      </c>
      <c r="D36" s="57">
        <f t="shared" si="4"/>
        <v>100</v>
      </c>
      <c r="E36" s="57">
        <f t="shared" si="4"/>
        <v>32.998784808096644</v>
      </c>
      <c r="F36" s="39">
        <f>SUM(F3:F35)</f>
        <v>2072523798</v>
      </c>
      <c r="G36" s="57">
        <f t="shared" si="4"/>
        <v>99.97587482467112</v>
      </c>
      <c r="H36" s="57">
        <f t="shared" si="4"/>
        <v>33.5958459343332</v>
      </c>
    </row>
    <row r="38" spans="2:8" s="42" customFormat="1" ht="16.5" customHeight="1">
      <c r="B38" s="52" t="s">
        <v>34</v>
      </c>
      <c r="C38" s="53">
        <v>5612.2</v>
      </c>
      <c r="D38" s="54"/>
      <c r="E38" s="54"/>
      <c r="F38" s="53">
        <v>6167.5</v>
      </c>
      <c r="G38" s="54"/>
      <c r="H38" s="54"/>
    </row>
  </sheetData>
  <mergeCells count="1">
    <mergeCell ref="A1:H1"/>
  </mergeCells>
  <printOptions/>
  <pageMargins left="0.51" right="0.17" top="0.42" bottom="0.48" header="0.23" footer="0.18"/>
  <pageSetup horizontalDpi="120" verticalDpi="120" orientation="portrait" paperSize="9" scale="95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01"/>
  <sheetViews>
    <sheetView showZeros="0" zoomScale="75" zoomScaleNormal="75" workbookViewId="0" topLeftCell="A1">
      <pane xSplit="2" ySplit="15" topLeftCell="C1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D43" sqref="D43"/>
    </sheetView>
  </sheetViews>
  <sheetFormatPr defaultColWidth="9.140625" defaultRowHeight="16.5" customHeight="1"/>
  <cols>
    <col min="1" max="1" width="4.7109375" style="1" customWidth="1"/>
    <col min="2" max="2" width="44.7109375" style="56" customWidth="1"/>
    <col min="3" max="3" width="16.7109375" style="1" customWidth="1"/>
    <col min="4" max="5" width="6.8515625" style="1" customWidth="1"/>
    <col min="6" max="6" width="14.7109375" style="1" customWidth="1"/>
    <col min="7" max="8" width="6.8515625" style="1" customWidth="1"/>
    <col min="9" max="16384" width="9.140625" style="1" customWidth="1"/>
  </cols>
  <sheetData>
    <row r="1" spans="1:8" ht="27.75" customHeight="1">
      <c r="A1" s="61" t="s">
        <v>46</v>
      </c>
      <c r="B1" s="61"/>
      <c r="C1" s="61"/>
      <c r="D1" s="61"/>
      <c r="E1" s="61"/>
      <c r="F1" s="61"/>
      <c r="G1" s="61"/>
      <c r="H1" s="61"/>
    </row>
    <row r="2" spans="1:8" ht="16.5" customHeight="1">
      <c r="A2" s="2"/>
      <c r="B2" s="3" t="s">
        <v>44</v>
      </c>
      <c r="C2" s="2"/>
      <c r="D2" s="2"/>
      <c r="E2" s="2"/>
      <c r="F2" s="2"/>
      <c r="G2" s="2"/>
      <c r="H2" s="2"/>
    </row>
    <row r="3" spans="1:8" ht="31.5">
      <c r="A3" s="4"/>
      <c r="B3" s="5" t="s">
        <v>42</v>
      </c>
      <c r="C3" s="6" t="s">
        <v>40</v>
      </c>
      <c r="D3" s="6" t="s">
        <v>27</v>
      </c>
      <c r="E3" s="6" t="s">
        <v>28</v>
      </c>
      <c r="F3" s="6" t="s">
        <v>37</v>
      </c>
      <c r="G3" s="6" t="s">
        <v>27</v>
      </c>
      <c r="H3" s="6" t="s">
        <v>28</v>
      </c>
    </row>
    <row r="4" spans="1:8" ht="16.5" customHeight="1">
      <c r="A4" s="7">
        <v>1</v>
      </c>
      <c r="B4" s="8" t="s">
        <v>0</v>
      </c>
      <c r="C4" s="9">
        <v>1455936</v>
      </c>
      <c r="D4" s="10">
        <f>C4/1317571189*100</f>
        <v>0.11050150550916457</v>
      </c>
      <c r="E4" s="10">
        <f>C4/5612200000*100</f>
        <v>0.025942339902355584</v>
      </c>
      <c r="F4" s="9">
        <v>1325866</v>
      </c>
      <c r="G4" s="10">
        <f>F4/1494545103*100</f>
        <v>0.0887136826676284</v>
      </c>
      <c r="H4" s="10">
        <f>F4/6167500000*100</f>
        <v>0.021497624645318198</v>
      </c>
    </row>
    <row r="5" spans="1:8" ht="16.5" customHeight="1">
      <c r="A5" s="7">
        <v>2</v>
      </c>
      <c r="B5" s="8" t="s">
        <v>1</v>
      </c>
      <c r="C5" s="11">
        <v>8017838</v>
      </c>
      <c r="D5" s="10">
        <f aca="true" t="shared" si="0" ref="D5:D39">C5/1317571189*100</f>
        <v>0.6085316730464725</v>
      </c>
      <c r="E5" s="10">
        <f aca="true" t="shared" si="1" ref="E5:E38">C5/5612200000*100</f>
        <v>0.14286443818823277</v>
      </c>
      <c r="F5" s="11">
        <v>8595500</v>
      </c>
      <c r="G5" s="10">
        <f aca="true" t="shared" si="2" ref="G5:G39">F5/1494545103*100</f>
        <v>0.575124831144022</v>
      </c>
      <c r="H5" s="10">
        <f aca="true" t="shared" si="3" ref="H5:H39">F5/6167500000*100</f>
        <v>0.13936765301986218</v>
      </c>
    </row>
    <row r="6" spans="1:8" ht="16.5" customHeight="1">
      <c r="A6" s="7">
        <v>3</v>
      </c>
      <c r="B6" s="8" t="s">
        <v>2</v>
      </c>
      <c r="C6" s="12">
        <v>7252297</v>
      </c>
      <c r="D6" s="10">
        <f t="shared" si="0"/>
        <v>0.5504292337709883</v>
      </c>
      <c r="E6" s="10">
        <f t="shared" si="1"/>
        <v>0.12922378033569723</v>
      </c>
      <c r="F6" s="12">
        <v>7076845</v>
      </c>
      <c r="G6" s="10">
        <f t="shared" si="2"/>
        <v>0.4735116381429139</v>
      </c>
      <c r="H6" s="10">
        <f t="shared" si="3"/>
        <v>0.11474414268342116</v>
      </c>
    </row>
    <row r="7" spans="1:8" ht="16.5" customHeight="1">
      <c r="A7" s="7">
        <v>10</v>
      </c>
      <c r="B7" s="8" t="s">
        <v>3</v>
      </c>
      <c r="C7" s="11">
        <v>82780522</v>
      </c>
      <c r="D7" s="10">
        <f t="shared" si="0"/>
        <v>6.28281209327506</v>
      </c>
      <c r="E7" s="10">
        <f t="shared" si="1"/>
        <v>1.4750101920815366</v>
      </c>
      <c r="F7" s="11">
        <v>91373808</v>
      </c>
      <c r="G7" s="10">
        <f t="shared" si="2"/>
        <v>6.113820708159652</v>
      </c>
      <c r="H7" s="10">
        <f t="shared" si="3"/>
        <v>1.4815372192946898</v>
      </c>
    </row>
    <row r="8" spans="1:8" s="17" customFormat="1" ht="13.5" customHeight="1">
      <c r="A8" s="13"/>
      <c r="B8" s="14" t="s">
        <v>39</v>
      </c>
      <c r="C8" s="15">
        <v>208727</v>
      </c>
      <c r="D8" s="10"/>
      <c r="E8" s="16"/>
      <c r="F8" s="15">
        <v>212460</v>
      </c>
      <c r="G8" s="10"/>
      <c r="H8" s="16"/>
    </row>
    <row r="9" spans="1:8" ht="16.5" customHeight="1">
      <c r="A9" s="7">
        <v>11</v>
      </c>
      <c r="B9" s="8" t="s">
        <v>4</v>
      </c>
      <c r="C9" s="18">
        <v>13470946</v>
      </c>
      <c r="D9" s="10">
        <f t="shared" si="0"/>
        <v>1.022407450349918</v>
      </c>
      <c r="E9" s="10">
        <f t="shared" si="1"/>
        <v>0.24002968532839172</v>
      </c>
      <c r="F9" s="11">
        <v>13410422</v>
      </c>
      <c r="G9" s="10">
        <f t="shared" si="2"/>
        <v>0.8972912207922842</v>
      </c>
      <c r="H9" s="10">
        <f t="shared" si="3"/>
        <v>0.21743691933522497</v>
      </c>
    </row>
    <row r="10" spans="1:8" s="17" customFormat="1" ht="13.5" customHeight="1">
      <c r="A10" s="13"/>
      <c r="B10" s="14" t="s">
        <v>39</v>
      </c>
      <c r="C10" s="15">
        <v>19560</v>
      </c>
      <c r="D10" s="10"/>
      <c r="E10" s="16"/>
      <c r="F10" s="15">
        <v>13200</v>
      </c>
      <c r="G10" s="10"/>
      <c r="H10" s="16"/>
    </row>
    <row r="11" spans="1:8" ht="16.5" customHeight="1">
      <c r="A11" s="7">
        <v>12</v>
      </c>
      <c r="B11" s="19" t="s">
        <v>5</v>
      </c>
      <c r="C11" s="18">
        <f>14143215+760000</f>
        <v>14903215</v>
      </c>
      <c r="D11" s="10">
        <f t="shared" si="0"/>
        <v>1.1311126961808513</v>
      </c>
      <c r="E11" s="10">
        <f t="shared" si="1"/>
        <v>0.2655503189480061</v>
      </c>
      <c r="F11" s="11">
        <v>13573678</v>
      </c>
      <c r="G11" s="10">
        <f t="shared" si="2"/>
        <v>0.9082146783495232</v>
      </c>
      <c r="H11" s="10">
        <f t="shared" si="3"/>
        <v>0.22008395622213217</v>
      </c>
    </row>
    <row r="12" spans="1:8" ht="16.5" customHeight="1">
      <c r="A12" s="7">
        <v>13</v>
      </c>
      <c r="B12" s="8" t="s">
        <v>35</v>
      </c>
      <c r="C12" s="18">
        <f>142338917+1862000</f>
        <v>144200917</v>
      </c>
      <c r="D12" s="10">
        <f t="shared" si="0"/>
        <v>10.944449772724955</v>
      </c>
      <c r="E12" s="10">
        <f t="shared" si="1"/>
        <v>2.569418712804248</v>
      </c>
      <c r="F12" s="11">
        <v>227240919</v>
      </c>
      <c r="G12" s="10">
        <f t="shared" si="2"/>
        <v>15.204687937745028</v>
      </c>
      <c r="H12" s="10">
        <f t="shared" si="3"/>
        <v>3.684489971625456</v>
      </c>
    </row>
    <row r="13" spans="1:8" ht="16.5" customHeight="1">
      <c r="A13" s="7">
        <v>14</v>
      </c>
      <c r="B13" s="8" t="s">
        <v>6</v>
      </c>
      <c r="C13" s="20">
        <v>117645615</v>
      </c>
      <c r="D13" s="10">
        <f t="shared" si="0"/>
        <v>8.92897598112249</v>
      </c>
      <c r="E13" s="10">
        <f t="shared" si="1"/>
        <v>2.0962477281636436</v>
      </c>
      <c r="F13" s="21">
        <v>114471271</v>
      </c>
      <c r="G13" s="10">
        <f t="shared" si="2"/>
        <v>7.659271759027001</v>
      </c>
      <c r="H13" s="10">
        <f t="shared" si="3"/>
        <v>1.8560400648561004</v>
      </c>
    </row>
    <row r="14" spans="1:8" ht="16.5" customHeight="1">
      <c r="A14" s="7">
        <v>15</v>
      </c>
      <c r="B14" s="8" t="s">
        <v>7</v>
      </c>
      <c r="C14" s="22">
        <f>94474268+8466475-4004431</f>
        <v>98936312</v>
      </c>
      <c r="D14" s="10">
        <f t="shared" si="0"/>
        <v>7.508991758926507</v>
      </c>
      <c r="E14" s="10">
        <f t="shared" si="1"/>
        <v>1.7628792986707529</v>
      </c>
      <c r="F14" s="12">
        <v>98738491</v>
      </c>
      <c r="G14" s="10">
        <f t="shared" si="2"/>
        <v>6.606591584409347</v>
      </c>
      <c r="H14" s="10">
        <f t="shared" si="3"/>
        <v>1.6009483745439805</v>
      </c>
    </row>
    <row r="15" spans="1:8" ht="16.5" customHeight="1">
      <c r="A15" s="7">
        <v>16</v>
      </c>
      <c r="B15" s="8" t="s">
        <v>8</v>
      </c>
      <c r="C15" s="18">
        <f>101085991+850000</f>
        <v>101935991</v>
      </c>
      <c r="D15" s="10">
        <f t="shared" si="0"/>
        <v>7.736659077781336</v>
      </c>
      <c r="E15" s="10">
        <f t="shared" si="1"/>
        <v>1.816328552082962</v>
      </c>
      <c r="F15" s="18">
        <v>109147380</v>
      </c>
      <c r="G15" s="10">
        <f t="shared" si="2"/>
        <v>7.3030502579620045</v>
      </c>
      <c r="H15" s="10">
        <f t="shared" si="3"/>
        <v>1.7697183623834618</v>
      </c>
    </row>
    <row r="16" spans="1:8" ht="16.5" customHeight="1">
      <c r="A16" s="7">
        <v>17</v>
      </c>
      <c r="B16" s="8" t="s">
        <v>9</v>
      </c>
      <c r="C16" s="18">
        <f>22758576+87783890</f>
        <v>110542466</v>
      </c>
      <c r="D16" s="10">
        <f t="shared" si="0"/>
        <v>8.389866667007091</v>
      </c>
      <c r="E16" s="10">
        <f t="shared" si="1"/>
        <v>1.969681515270304</v>
      </c>
      <c r="F16" s="18">
        <v>131955053</v>
      </c>
      <c r="G16" s="10">
        <f t="shared" si="2"/>
        <v>8.829111462419345</v>
      </c>
      <c r="H16" s="10">
        <f t="shared" si="3"/>
        <v>2.1395225456019453</v>
      </c>
    </row>
    <row r="17" spans="1:8" ht="16.5" customHeight="1">
      <c r="A17" s="7">
        <v>18</v>
      </c>
      <c r="B17" s="8" t="s">
        <v>10</v>
      </c>
      <c r="C17" s="23">
        <f>121322373+13710627-6617671</f>
        <v>128415329</v>
      </c>
      <c r="D17" s="10">
        <f t="shared" si="0"/>
        <v>9.746367412410079</v>
      </c>
      <c r="E17" s="10">
        <f t="shared" si="1"/>
        <v>2.288145985531521</v>
      </c>
      <c r="F17" s="24">
        <v>115358612</v>
      </c>
      <c r="G17" s="10">
        <f t="shared" si="2"/>
        <v>7.718643737712612</v>
      </c>
      <c r="H17" s="10">
        <f t="shared" si="3"/>
        <v>1.8704274341305231</v>
      </c>
    </row>
    <row r="18" spans="1:8" s="17" customFormat="1" ht="15.75" customHeight="1">
      <c r="A18" s="13"/>
      <c r="B18" s="14" t="s">
        <v>39</v>
      </c>
      <c r="C18" s="15">
        <v>15271976</v>
      </c>
      <c r="D18" s="10"/>
      <c r="E18" s="16"/>
      <c r="F18" s="15">
        <v>14326469</v>
      </c>
      <c r="G18" s="10"/>
      <c r="H18" s="16"/>
    </row>
    <row r="19" spans="1:8" ht="16.5" customHeight="1">
      <c r="A19" s="7">
        <v>19</v>
      </c>
      <c r="B19" s="19" t="s">
        <v>11</v>
      </c>
      <c r="C19" s="18">
        <v>38084219</v>
      </c>
      <c r="D19" s="10">
        <f t="shared" si="0"/>
        <v>2.8904866255389865</v>
      </c>
      <c r="E19" s="10">
        <f t="shared" si="1"/>
        <v>0.6785969673211931</v>
      </c>
      <c r="F19" s="18">
        <v>40918119</v>
      </c>
      <c r="G19" s="10">
        <f t="shared" si="2"/>
        <v>2.7378309907051364</v>
      </c>
      <c r="H19" s="10">
        <f t="shared" si="3"/>
        <v>0.6634474098094852</v>
      </c>
    </row>
    <row r="20" spans="1:8" ht="16.5" customHeight="1">
      <c r="A20" s="7">
        <v>21</v>
      </c>
      <c r="B20" s="25" t="s">
        <v>29</v>
      </c>
      <c r="C20" s="26">
        <f>20206869+10224773-2150000</f>
        <v>28281642</v>
      </c>
      <c r="D20" s="10">
        <f t="shared" si="0"/>
        <v>2.1464982109592867</v>
      </c>
      <c r="E20" s="10">
        <f t="shared" si="1"/>
        <v>0.5039314707244931</v>
      </c>
      <c r="F20" s="27">
        <v>51632761</v>
      </c>
      <c r="G20" s="10">
        <f t="shared" si="2"/>
        <v>3.454747594860642</v>
      </c>
      <c r="H20" s="10">
        <f t="shared" si="3"/>
        <v>0.8371748844750708</v>
      </c>
    </row>
    <row r="21" spans="1:8" ht="16.5" customHeight="1">
      <c r="A21" s="7">
        <v>22</v>
      </c>
      <c r="B21" s="19" t="s">
        <v>12</v>
      </c>
      <c r="C21" s="28">
        <f>32130897+5196673</f>
        <v>37327570</v>
      </c>
      <c r="D21" s="10">
        <f t="shared" si="0"/>
        <v>2.833059064408549</v>
      </c>
      <c r="E21" s="10">
        <f t="shared" si="1"/>
        <v>0.6651147500089092</v>
      </c>
      <c r="F21" s="28">
        <v>35805548</v>
      </c>
      <c r="G21" s="10">
        <f t="shared" si="2"/>
        <v>2.3957489090243937</v>
      </c>
      <c r="H21" s="10">
        <f t="shared" si="3"/>
        <v>0.5805520551276855</v>
      </c>
    </row>
    <row r="22" spans="1:8" ht="16.5" customHeight="1">
      <c r="A22" s="7">
        <v>23</v>
      </c>
      <c r="B22" s="19" t="s">
        <v>13</v>
      </c>
      <c r="C22" s="18">
        <v>14154785</v>
      </c>
      <c r="D22" s="10">
        <f t="shared" si="0"/>
        <v>1.0743089343614964</v>
      </c>
      <c r="E22" s="10">
        <f t="shared" si="1"/>
        <v>0.25221455044367624</v>
      </c>
      <c r="F22" s="11">
        <v>11630068</v>
      </c>
      <c r="G22" s="10">
        <f t="shared" si="2"/>
        <v>0.7781677499497986</v>
      </c>
      <c r="H22" s="10">
        <f t="shared" si="3"/>
        <v>0.188570214835833</v>
      </c>
    </row>
    <row r="23" spans="1:8" ht="16.5" customHeight="1">
      <c r="A23" s="7">
        <v>24</v>
      </c>
      <c r="B23" s="19" t="s">
        <v>14</v>
      </c>
      <c r="C23" s="29">
        <v>2070014</v>
      </c>
      <c r="D23" s="10">
        <f t="shared" si="0"/>
        <v>0.15710832304788655</v>
      </c>
      <c r="E23" s="10">
        <f t="shared" si="1"/>
        <v>0.03688418089162895</v>
      </c>
      <c r="F23" s="30">
        <v>1947170</v>
      </c>
      <c r="G23" s="10">
        <f t="shared" si="2"/>
        <v>0.13028512796913563</v>
      </c>
      <c r="H23" s="10">
        <f t="shared" si="3"/>
        <v>0.031571463315768135</v>
      </c>
    </row>
    <row r="24" spans="1:8" ht="16.5" customHeight="1">
      <c r="A24" s="7">
        <v>28</v>
      </c>
      <c r="B24" s="19" t="s">
        <v>15</v>
      </c>
      <c r="C24" s="18">
        <v>850552</v>
      </c>
      <c r="D24" s="10">
        <f t="shared" si="0"/>
        <v>0.06455453846448672</v>
      </c>
      <c r="E24" s="10">
        <f t="shared" si="1"/>
        <v>0.015155411425109582</v>
      </c>
      <c r="F24" s="18">
        <v>1260822</v>
      </c>
      <c r="G24" s="10">
        <f t="shared" si="2"/>
        <v>0.0843615891865125</v>
      </c>
      <c r="H24" s="10">
        <f t="shared" si="3"/>
        <v>0.02044299959464937</v>
      </c>
    </row>
    <row r="25" spans="1:8" ht="16.5" customHeight="1">
      <c r="A25" s="7">
        <v>29</v>
      </c>
      <c r="B25" s="19" t="s">
        <v>30</v>
      </c>
      <c r="C25" s="18">
        <f>95519681+173325984-75984009</f>
        <v>192861656</v>
      </c>
      <c r="D25" s="10">
        <f t="shared" si="0"/>
        <v>14.637664940622802</v>
      </c>
      <c r="E25" s="10">
        <f t="shared" si="1"/>
        <v>3.4364715441359897</v>
      </c>
      <c r="F25" s="18">
        <v>239708549</v>
      </c>
      <c r="G25" s="10">
        <f t="shared" si="2"/>
        <v>16.038896953918158</v>
      </c>
      <c r="H25" s="10">
        <f t="shared" si="3"/>
        <v>3.886640437778679</v>
      </c>
    </row>
    <row r="26" spans="1:8" ht="16.5" customHeight="1">
      <c r="A26" s="7">
        <v>30</v>
      </c>
      <c r="B26" s="19" t="s">
        <v>16</v>
      </c>
      <c r="C26" s="18">
        <v>354580</v>
      </c>
      <c r="D26" s="10">
        <f t="shared" si="0"/>
        <v>0.026911638851872314</v>
      </c>
      <c r="E26" s="10">
        <f t="shared" si="1"/>
        <v>0.006318021453262535</v>
      </c>
      <c r="F26" s="18">
        <v>404959</v>
      </c>
      <c r="G26" s="10">
        <f t="shared" si="2"/>
        <v>0.027095803210430112</v>
      </c>
      <c r="H26" s="10">
        <f t="shared" si="3"/>
        <v>0.006566015403323875</v>
      </c>
    </row>
    <row r="27" spans="1:8" ht="16.5" customHeight="1">
      <c r="A27" s="7">
        <v>32</v>
      </c>
      <c r="B27" s="19" t="s">
        <v>17</v>
      </c>
      <c r="C27" s="18">
        <v>7498999</v>
      </c>
      <c r="D27" s="10">
        <f t="shared" si="0"/>
        <v>0.5691532315374573</v>
      </c>
      <c r="E27" s="10">
        <f t="shared" si="1"/>
        <v>0.13361959659313638</v>
      </c>
      <c r="F27" s="11">
        <v>8452014</v>
      </c>
      <c r="G27" s="10">
        <f t="shared" si="2"/>
        <v>0.5655241841169112</v>
      </c>
      <c r="H27" s="10">
        <f t="shared" si="3"/>
        <v>0.13704116740980948</v>
      </c>
    </row>
    <row r="28" spans="1:8" ht="16.5" customHeight="1">
      <c r="A28" s="7">
        <v>35</v>
      </c>
      <c r="B28" s="19" t="s">
        <v>18</v>
      </c>
      <c r="C28" s="18">
        <v>1272476</v>
      </c>
      <c r="D28" s="10">
        <f t="shared" si="0"/>
        <v>0.09657740019085982</v>
      </c>
      <c r="E28" s="10">
        <f t="shared" si="1"/>
        <v>0.022673390114393642</v>
      </c>
      <c r="F28" s="11">
        <v>137788</v>
      </c>
      <c r="G28" s="10">
        <f t="shared" si="2"/>
        <v>0.009219393896070328</v>
      </c>
      <c r="H28" s="10">
        <f t="shared" si="3"/>
        <v>0.002234098094852047</v>
      </c>
    </row>
    <row r="29" spans="1:8" ht="31.5">
      <c r="A29" s="7">
        <v>36</v>
      </c>
      <c r="B29" s="19" t="s">
        <v>31</v>
      </c>
      <c r="C29" s="18">
        <v>493459</v>
      </c>
      <c r="D29" s="10">
        <f t="shared" si="0"/>
        <v>0.037452169880439</v>
      </c>
      <c r="E29" s="10">
        <f t="shared" si="1"/>
        <v>0.008792612522718363</v>
      </c>
      <c r="F29" s="11">
        <v>3496227</v>
      </c>
      <c r="G29" s="10">
        <f t="shared" si="2"/>
        <v>0.23393251852901759</v>
      </c>
      <c r="H29" s="10">
        <f t="shared" si="3"/>
        <v>0.056687912444264285</v>
      </c>
    </row>
    <row r="30" spans="1:8" ht="16.5" customHeight="1">
      <c r="A30" s="7">
        <v>37</v>
      </c>
      <c r="B30" s="19" t="s">
        <v>19</v>
      </c>
      <c r="C30" s="18">
        <v>50744</v>
      </c>
      <c r="D30" s="10">
        <f t="shared" si="0"/>
        <v>0.00385132890151562</v>
      </c>
      <c r="E30" s="10">
        <f t="shared" si="1"/>
        <v>0.0009041730515662306</v>
      </c>
      <c r="F30" s="11">
        <v>47516</v>
      </c>
      <c r="G30" s="10">
        <f t="shared" si="2"/>
        <v>0.003179295151723501</v>
      </c>
      <c r="H30" s="10">
        <f t="shared" si="3"/>
        <v>0.0007704256181597082</v>
      </c>
    </row>
    <row r="31" spans="1:8" ht="16.5" customHeight="1">
      <c r="A31" s="7">
        <v>44</v>
      </c>
      <c r="B31" s="8" t="s">
        <v>20</v>
      </c>
      <c r="C31" s="18">
        <v>3454200</v>
      </c>
      <c r="D31" s="10">
        <f t="shared" si="0"/>
        <v>0.2621642024991182</v>
      </c>
      <c r="E31" s="10">
        <f t="shared" si="1"/>
        <v>0.0615480560208118</v>
      </c>
      <c r="F31" s="11">
        <v>3540555</v>
      </c>
      <c r="G31" s="10">
        <f t="shared" si="2"/>
        <v>0.23689850462813364</v>
      </c>
      <c r="H31" s="10">
        <f t="shared" si="3"/>
        <v>0.05740664775030402</v>
      </c>
    </row>
    <row r="32" spans="1:8" ht="31.5">
      <c r="A32" s="7">
        <v>45</v>
      </c>
      <c r="B32" s="8" t="s">
        <v>32</v>
      </c>
      <c r="C32" s="18">
        <v>2955576</v>
      </c>
      <c r="D32" s="10">
        <f t="shared" si="0"/>
        <v>0.2243200234397354</v>
      </c>
      <c r="E32" s="10">
        <f t="shared" si="1"/>
        <v>0.05266341185274937</v>
      </c>
      <c r="F32" s="11">
        <v>2948390</v>
      </c>
      <c r="G32" s="10">
        <f t="shared" si="2"/>
        <v>0.19727674956625246</v>
      </c>
      <c r="H32" s="10">
        <f t="shared" si="3"/>
        <v>0.047805269558167815</v>
      </c>
    </row>
    <row r="33" spans="1:8" ht="16.5" customHeight="1">
      <c r="A33" s="7">
        <v>47</v>
      </c>
      <c r="B33" s="8" t="s">
        <v>21</v>
      </c>
      <c r="C33" s="31">
        <v>11433902</v>
      </c>
      <c r="D33" s="10">
        <f t="shared" si="0"/>
        <v>0.8678014588857256</v>
      </c>
      <c r="E33" s="10">
        <f t="shared" si="1"/>
        <v>0.20373297459106943</v>
      </c>
      <c r="F33" s="32">
        <v>7560857</v>
      </c>
      <c r="G33" s="10">
        <f t="shared" si="2"/>
        <v>0.5058968769040889</v>
      </c>
      <c r="H33" s="10">
        <f t="shared" si="3"/>
        <v>0.12259192541548439</v>
      </c>
    </row>
    <row r="34" spans="1:8" ht="16.5" customHeight="1">
      <c r="A34" s="7">
        <v>48</v>
      </c>
      <c r="B34" s="8" t="s">
        <v>22</v>
      </c>
      <c r="C34" s="18">
        <v>160449</v>
      </c>
      <c r="D34" s="10">
        <f t="shared" si="0"/>
        <v>0.01217763422117452</v>
      </c>
      <c r="E34" s="10">
        <f t="shared" si="1"/>
        <v>0.0028589323260040625</v>
      </c>
      <c r="F34" s="11">
        <v>157462</v>
      </c>
      <c r="G34" s="10">
        <f t="shared" si="2"/>
        <v>0.010535781067023442</v>
      </c>
      <c r="H34" s="10">
        <f t="shared" si="3"/>
        <v>0.002553092825293879</v>
      </c>
    </row>
    <row r="35" spans="1:8" ht="31.5">
      <c r="A35" s="7">
        <v>51</v>
      </c>
      <c r="B35" s="8" t="s">
        <v>26</v>
      </c>
      <c r="C35" s="33">
        <v>20006</v>
      </c>
      <c r="D35" s="10">
        <f t="shared" si="0"/>
        <v>0.0015183999291289907</v>
      </c>
      <c r="E35" s="10">
        <f t="shared" si="1"/>
        <v>0.0003564733972417234</v>
      </c>
      <c r="F35" s="34"/>
      <c r="G35" s="10">
        <f t="shared" si="2"/>
        <v>0</v>
      </c>
      <c r="H35" s="10">
        <f t="shared" si="3"/>
        <v>0</v>
      </c>
    </row>
    <row r="36" spans="1:8" ht="15.75">
      <c r="A36" s="7">
        <v>58</v>
      </c>
      <c r="B36" s="8" t="s">
        <v>33</v>
      </c>
      <c r="C36" s="33">
        <f>3420181+894000</f>
        <v>4314181</v>
      </c>
      <c r="D36" s="10">
        <f t="shared" si="0"/>
        <v>0.32743437591970603</v>
      </c>
      <c r="E36" s="10">
        <f t="shared" si="1"/>
        <v>0.07687147642635686</v>
      </c>
      <c r="F36" s="34">
        <v>4875443</v>
      </c>
      <c r="G36" s="10">
        <f t="shared" si="2"/>
        <v>0.32621584923824143</v>
      </c>
      <c r="H36" s="10">
        <f t="shared" si="3"/>
        <v>0.07905055533036076</v>
      </c>
    </row>
    <row r="37" spans="1:8" ht="16.5" customHeight="1">
      <c r="A37" s="7">
        <v>62</v>
      </c>
      <c r="B37" s="8" t="s">
        <v>23</v>
      </c>
      <c r="C37" s="12">
        <v>134636898</v>
      </c>
      <c r="D37" s="10">
        <f t="shared" si="0"/>
        <v>10.21856724889269</v>
      </c>
      <c r="E37" s="10">
        <f t="shared" si="1"/>
        <v>2.3990039200313604</v>
      </c>
      <c r="F37" s="12">
        <v>139575113</v>
      </c>
      <c r="G37" s="10">
        <f t="shared" si="2"/>
        <v>9.338969611544739</v>
      </c>
      <c r="H37" s="10">
        <f t="shared" si="3"/>
        <v>2.2630743899473043</v>
      </c>
    </row>
    <row r="38" spans="1:8" ht="16.5" customHeight="1">
      <c r="A38" s="7">
        <v>64</v>
      </c>
      <c r="B38" s="25" t="s">
        <v>24</v>
      </c>
      <c r="C38" s="11">
        <v>7737897</v>
      </c>
      <c r="D38" s="10">
        <f t="shared" si="0"/>
        <v>0.5872849273421689</v>
      </c>
      <c r="E38" s="10">
        <f t="shared" si="1"/>
        <v>0.13787635864723283</v>
      </c>
      <c r="F38" s="11">
        <v>7677897</v>
      </c>
      <c r="G38" s="10">
        <f t="shared" si="2"/>
        <v>0.5137280222984345</v>
      </c>
      <c r="H38" s="10">
        <f t="shared" si="3"/>
        <v>0.12448961491690312</v>
      </c>
    </row>
    <row r="39" spans="1:8" ht="15.75">
      <c r="A39" s="35"/>
      <c r="B39" s="36" t="s">
        <v>38</v>
      </c>
      <c r="C39" s="11"/>
      <c r="D39" s="10">
        <f t="shared" si="0"/>
        <v>0</v>
      </c>
      <c r="E39" s="10"/>
      <c r="F39" s="11">
        <v>500000</v>
      </c>
      <c r="G39" s="10">
        <f t="shared" si="2"/>
        <v>0.03345499570379978</v>
      </c>
      <c r="H39" s="10">
        <f t="shared" si="3"/>
        <v>0.008107012565869478</v>
      </c>
    </row>
    <row r="40" spans="1:8" ht="22.5" customHeight="1">
      <c r="A40" s="37"/>
      <c r="B40" s="38" t="s">
        <v>25</v>
      </c>
      <c r="C40" s="39">
        <f aca="true" t="shared" si="4" ref="C40:H40">C4+C5+C6+C7+C9+C11+C12+C13+C14+C15+C16+C17+C19+C20+C21+C22+C23+C24+C25+C26+C27+C28+C29+C30+C31+C32+C33+C34+C35+C36+C37+C38+C39</f>
        <v>1317571189</v>
      </c>
      <c r="D40" s="40">
        <f t="shared" si="4"/>
        <v>99.99999999999999</v>
      </c>
      <c r="E40" s="41">
        <f t="shared" si="4"/>
        <v>23.476910819286555</v>
      </c>
      <c r="F40" s="39">
        <f t="shared" si="4"/>
        <v>1494545103</v>
      </c>
      <c r="G40" s="40">
        <f t="shared" si="4"/>
        <v>100.00000000000001</v>
      </c>
      <c r="H40" s="41">
        <f t="shared" si="4"/>
        <v>24.232591860559385</v>
      </c>
    </row>
    <row r="41" spans="1:8" s="42" customFormat="1" ht="27.75" customHeight="1">
      <c r="A41" s="60" t="s">
        <v>41</v>
      </c>
      <c r="B41" s="60"/>
      <c r="C41" s="60"/>
      <c r="D41" s="60"/>
      <c r="E41" s="60"/>
      <c r="F41" s="60"/>
      <c r="G41" s="60"/>
      <c r="H41" s="60"/>
    </row>
    <row r="42" spans="1:8" s="42" customFormat="1" ht="13.5" customHeight="1">
      <c r="A42" s="43"/>
      <c r="B42" s="43"/>
      <c r="C42" s="43"/>
      <c r="D42" s="43"/>
      <c r="E42" s="43"/>
      <c r="F42" s="43"/>
      <c r="G42" s="43"/>
      <c r="H42" s="43"/>
    </row>
    <row r="43" spans="2:8" s="42" customFormat="1" ht="16.5" customHeight="1">
      <c r="B43" s="3" t="s">
        <v>45</v>
      </c>
      <c r="C43" s="44"/>
      <c r="D43" s="44"/>
      <c r="E43" s="44"/>
      <c r="F43" s="44"/>
      <c r="G43" s="44"/>
      <c r="H43" s="44"/>
    </row>
    <row r="44" spans="1:8" s="42" customFormat="1" ht="35.25" customHeight="1">
      <c r="A44" s="45"/>
      <c r="B44" s="46" t="s">
        <v>43</v>
      </c>
      <c r="C44" s="47" t="s">
        <v>36</v>
      </c>
      <c r="D44" s="47" t="s">
        <v>27</v>
      </c>
      <c r="E44" s="47" t="s">
        <v>28</v>
      </c>
      <c r="F44" s="47" t="s">
        <v>37</v>
      </c>
      <c r="G44" s="47" t="s">
        <v>27</v>
      </c>
      <c r="H44" s="47" t="s">
        <v>28</v>
      </c>
    </row>
    <row r="45" spans="1:8" s="42" customFormat="1" ht="16.5" customHeight="1">
      <c r="A45" s="48">
        <v>18</v>
      </c>
      <c r="B45" s="49" t="s">
        <v>10</v>
      </c>
      <c r="C45" s="50">
        <v>549886875</v>
      </c>
      <c r="D45" s="51">
        <v>100</v>
      </c>
      <c r="E45" s="51">
        <f>C45/5612200000*100</f>
        <v>9.79806270268344</v>
      </c>
      <c r="F45" s="50">
        <v>592530824</v>
      </c>
      <c r="G45" s="51">
        <v>100</v>
      </c>
      <c r="H45" s="51">
        <f>F45/6167500000*100</f>
        <v>9.607309671665991</v>
      </c>
    </row>
    <row r="46" spans="1:8" s="42" customFormat="1" ht="9.75" customHeight="1">
      <c r="A46" s="43"/>
      <c r="B46" s="43"/>
      <c r="C46" s="43"/>
      <c r="D46" s="43"/>
      <c r="E46" s="43"/>
      <c r="F46" s="43"/>
      <c r="G46" s="43"/>
      <c r="H46" s="43"/>
    </row>
    <row r="47" spans="2:8" s="42" customFormat="1" ht="16.5" customHeight="1">
      <c r="B47" s="52" t="s">
        <v>34</v>
      </c>
      <c r="C47" s="53">
        <v>5612.2</v>
      </c>
      <c r="D47" s="54"/>
      <c r="E47" s="54"/>
      <c r="F47" s="53">
        <v>6167.5</v>
      </c>
      <c r="G47" s="54"/>
      <c r="H47" s="54"/>
    </row>
    <row r="48" s="42" customFormat="1" ht="16.5" customHeight="1">
      <c r="B48" s="55"/>
    </row>
    <row r="49" s="42" customFormat="1" ht="16.5" customHeight="1">
      <c r="B49" s="55"/>
    </row>
    <row r="50" s="42" customFormat="1" ht="16.5" customHeight="1">
      <c r="B50" s="55"/>
    </row>
    <row r="51" s="42" customFormat="1" ht="16.5" customHeight="1">
      <c r="B51" s="55"/>
    </row>
    <row r="52" s="42" customFormat="1" ht="16.5" customHeight="1">
      <c r="B52" s="55"/>
    </row>
    <row r="53" s="42" customFormat="1" ht="16.5" customHeight="1">
      <c r="B53" s="55"/>
    </row>
    <row r="54" s="42" customFormat="1" ht="16.5" customHeight="1">
      <c r="B54" s="55"/>
    </row>
    <row r="55" s="42" customFormat="1" ht="16.5" customHeight="1">
      <c r="B55" s="55"/>
    </row>
    <row r="56" s="42" customFormat="1" ht="16.5" customHeight="1">
      <c r="B56" s="55"/>
    </row>
    <row r="57" s="42" customFormat="1" ht="16.5" customHeight="1">
      <c r="B57" s="55"/>
    </row>
    <row r="58" s="42" customFormat="1" ht="16.5" customHeight="1">
      <c r="B58" s="55"/>
    </row>
    <row r="59" s="42" customFormat="1" ht="16.5" customHeight="1">
      <c r="B59" s="55"/>
    </row>
    <row r="60" s="42" customFormat="1" ht="16.5" customHeight="1">
      <c r="B60" s="55"/>
    </row>
    <row r="61" s="42" customFormat="1" ht="16.5" customHeight="1">
      <c r="B61" s="55"/>
    </row>
    <row r="62" s="42" customFormat="1" ht="16.5" customHeight="1">
      <c r="B62" s="55"/>
    </row>
    <row r="63" s="42" customFormat="1" ht="16.5" customHeight="1">
      <c r="B63" s="55"/>
    </row>
    <row r="64" s="42" customFormat="1" ht="16.5" customHeight="1">
      <c r="B64" s="55"/>
    </row>
    <row r="65" s="42" customFormat="1" ht="16.5" customHeight="1">
      <c r="B65" s="55"/>
    </row>
    <row r="66" s="42" customFormat="1" ht="16.5" customHeight="1">
      <c r="B66" s="55"/>
    </row>
    <row r="67" s="42" customFormat="1" ht="16.5" customHeight="1">
      <c r="B67" s="55"/>
    </row>
    <row r="68" s="42" customFormat="1" ht="16.5" customHeight="1">
      <c r="B68" s="55"/>
    </row>
    <row r="69" s="42" customFormat="1" ht="16.5" customHeight="1">
      <c r="B69" s="55"/>
    </row>
    <row r="70" s="42" customFormat="1" ht="16.5" customHeight="1">
      <c r="B70" s="55"/>
    </row>
    <row r="71" s="42" customFormat="1" ht="16.5" customHeight="1">
      <c r="B71" s="55"/>
    </row>
    <row r="72" s="42" customFormat="1" ht="16.5" customHeight="1">
      <c r="B72" s="55"/>
    </row>
    <row r="73" s="42" customFormat="1" ht="16.5" customHeight="1">
      <c r="B73" s="55"/>
    </row>
    <row r="74" s="42" customFormat="1" ht="16.5" customHeight="1">
      <c r="B74" s="55"/>
    </row>
    <row r="75" s="42" customFormat="1" ht="16.5" customHeight="1">
      <c r="B75" s="55"/>
    </row>
    <row r="76" s="42" customFormat="1" ht="16.5" customHeight="1">
      <c r="B76" s="55"/>
    </row>
    <row r="77" s="42" customFormat="1" ht="16.5" customHeight="1">
      <c r="B77" s="55"/>
    </row>
    <row r="78" s="42" customFormat="1" ht="16.5" customHeight="1">
      <c r="B78" s="55"/>
    </row>
    <row r="79" s="42" customFormat="1" ht="16.5" customHeight="1">
      <c r="B79" s="55"/>
    </row>
    <row r="80" s="42" customFormat="1" ht="16.5" customHeight="1">
      <c r="B80" s="55"/>
    </row>
    <row r="81" s="42" customFormat="1" ht="16.5" customHeight="1">
      <c r="B81" s="55"/>
    </row>
    <row r="82" s="42" customFormat="1" ht="16.5" customHeight="1">
      <c r="B82" s="55"/>
    </row>
    <row r="83" s="42" customFormat="1" ht="16.5" customHeight="1">
      <c r="B83" s="55"/>
    </row>
    <row r="84" s="42" customFormat="1" ht="16.5" customHeight="1">
      <c r="B84" s="55"/>
    </row>
    <row r="85" s="42" customFormat="1" ht="16.5" customHeight="1">
      <c r="B85" s="55"/>
    </row>
    <row r="86" s="42" customFormat="1" ht="16.5" customHeight="1">
      <c r="B86" s="55"/>
    </row>
    <row r="87" s="42" customFormat="1" ht="16.5" customHeight="1">
      <c r="B87" s="55"/>
    </row>
    <row r="88" s="42" customFormat="1" ht="16.5" customHeight="1">
      <c r="B88" s="55"/>
    </row>
    <row r="89" s="42" customFormat="1" ht="16.5" customHeight="1">
      <c r="B89" s="55"/>
    </row>
    <row r="90" s="42" customFormat="1" ht="16.5" customHeight="1">
      <c r="B90" s="55"/>
    </row>
    <row r="91" s="42" customFormat="1" ht="16.5" customHeight="1">
      <c r="B91" s="55"/>
    </row>
    <row r="92" s="42" customFormat="1" ht="16.5" customHeight="1">
      <c r="B92" s="55"/>
    </row>
    <row r="93" s="42" customFormat="1" ht="16.5" customHeight="1">
      <c r="B93" s="55"/>
    </row>
    <row r="94" s="42" customFormat="1" ht="16.5" customHeight="1">
      <c r="B94" s="55"/>
    </row>
    <row r="95" s="42" customFormat="1" ht="16.5" customHeight="1">
      <c r="B95" s="55"/>
    </row>
    <row r="96" s="42" customFormat="1" ht="16.5" customHeight="1">
      <c r="B96" s="55"/>
    </row>
    <row r="97" s="42" customFormat="1" ht="16.5" customHeight="1">
      <c r="B97" s="55"/>
    </row>
    <row r="98" s="42" customFormat="1" ht="16.5" customHeight="1">
      <c r="B98" s="55"/>
    </row>
    <row r="99" s="42" customFormat="1" ht="16.5" customHeight="1">
      <c r="B99" s="55"/>
    </row>
    <row r="100" s="42" customFormat="1" ht="16.5" customHeight="1">
      <c r="B100" s="55"/>
    </row>
    <row r="101" s="42" customFormat="1" ht="16.5" customHeight="1">
      <c r="B101" s="55"/>
    </row>
    <row r="102" s="42" customFormat="1" ht="16.5" customHeight="1">
      <c r="B102" s="55"/>
    </row>
    <row r="103" s="42" customFormat="1" ht="16.5" customHeight="1">
      <c r="B103" s="55"/>
    </row>
    <row r="104" s="42" customFormat="1" ht="16.5" customHeight="1">
      <c r="B104" s="55"/>
    </row>
    <row r="105" s="42" customFormat="1" ht="16.5" customHeight="1">
      <c r="B105" s="55"/>
    </row>
    <row r="106" s="42" customFormat="1" ht="16.5" customHeight="1">
      <c r="B106" s="55"/>
    </row>
    <row r="107" s="42" customFormat="1" ht="16.5" customHeight="1">
      <c r="B107" s="55"/>
    </row>
    <row r="108" s="42" customFormat="1" ht="16.5" customHeight="1">
      <c r="B108" s="55"/>
    </row>
    <row r="109" s="42" customFormat="1" ht="16.5" customHeight="1">
      <c r="B109" s="55"/>
    </row>
    <row r="110" s="42" customFormat="1" ht="16.5" customHeight="1">
      <c r="B110" s="55"/>
    </row>
    <row r="111" s="42" customFormat="1" ht="16.5" customHeight="1">
      <c r="B111" s="55"/>
    </row>
    <row r="112" s="42" customFormat="1" ht="16.5" customHeight="1">
      <c r="B112" s="55"/>
    </row>
    <row r="113" s="42" customFormat="1" ht="16.5" customHeight="1">
      <c r="B113" s="55"/>
    </row>
    <row r="114" s="42" customFormat="1" ht="16.5" customHeight="1">
      <c r="B114" s="55"/>
    </row>
    <row r="115" s="42" customFormat="1" ht="16.5" customHeight="1">
      <c r="B115" s="55"/>
    </row>
    <row r="116" s="42" customFormat="1" ht="16.5" customHeight="1">
      <c r="B116" s="55"/>
    </row>
    <row r="117" s="42" customFormat="1" ht="16.5" customHeight="1">
      <c r="B117" s="55"/>
    </row>
    <row r="118" s="42" customFormat="1" ht="16.5" customHeight="1">
      <c r="B118" s="55"/>
    </row>
    <row r="119" s="42" customFormat="1" ht="16.5" customHeight="1">
      <c r="B119" s="55"/>
    </row>
    <row r="120" s="42" customFormat="1" ht="16.5" customHeight="1">
      <c r="B120" s="55"/>
    </row>
    <row r="121" s="42" customFormat="1" ht="16.5" customHeight="1">
      <c r="B121" s="55"/>
    </row>
    <row r="122" s="42" customFormat="1" ht="16.5" customHeight="1">
      <c r="B122" s="55"/>
    </row>
    <row r="123" s="42" customFormat="1" ht="16.5" customHeight="1">
      <c r="B123" s="55"/>
    </row>
    <row r="124" s="42" customFormat="1" ht="16.5" customHeight="1">
      <c r="B124" s="55"/>
    </row>
    <row r="125" s="42" customFormat="1" ht="16.5" customHeight="1">
      <c r="B125" s="55"/>
    </row>
    <row r="126" s="42" customFormat="1" ht="16.5" customHeight="1">
      <c r="B126" s="55"/>
    </row>
    <row r="127" s="42" customFormat="1" ht="16.5" customHeight="1">
      <c r="B127" s="55"/>
    </row>
    <row r="128" s="42" customFormat="1" ht="16.5" customHeight="1">
      <c r="B128" s="55"/>
    </row>
    <row r="129" s="42" customFormat="1" ht="16.5" customHeight="1">
      <c r="B129" s="55"/>
    </row>
    <row r="130" s="42" customFormat="1" ht="16.5" customHeight="1">
      <c r="B130" s="55"/>
    </row>
    <row r="131" s="42" customFormat="1" ht="16.5" customHeight="1">
      <c r="B131" s="55"/>
    </row>
    <row r="132" s="42" customFormat="1" ht="16.5" customHeight="1">
      <c r="B132" s="55"/>
    </row>
    <row r="133" s="42" customFormat="1" ht="16.5" customHeight="1">
      <c r="B133" s="55"/>
    </row>
    <row r="134" s="42" customFormat="1" ht="16.5" customHeight="1">
      <c r="B134" s="55"/>
    </row>
    <row r="135" s="42" customFormat="1" ht="16.5" customHeight="1">
      <c r="B135" s="55"/>
    </row>
    <row r="136" s="42" customFormat="1" ht="16.5" customHeight="1">
      <c r="B136" s="55"/>
    </row>
    <row r="137" s="42" customFormat="1" ht="16.5" customHeight="1">
      <c r="B137" s="55"/>
    </row>
    <row r="138" s="42" customFormat="1" ht="16.5" customHeight="1">
      <c r="B138" s="55"/>
    </row>
    <row r="139" s="42" customFormat="1" ht="16.5" customHeight="1">
      <c r="B139" s="55"/>
    </row>
    <row r="140" s="42" customFormat="1" ht="16.5" customHeight="1">
      <c r="B140" s="55"/>
    </row>
    <row r="141" s="42" customFormat="1" ht="16.5" customHeight="1">
      <c r="B141" s="55"/>
    </row>
    <row r="142" s="42" customFormat="1" ht="16.5" customHeight="1">
      <c r="B142" s="55"/>
    </row>
    <row r="143" s="42" customFormat="1" ht="16.5" customHeight="1">
      <c r="B143" s="55"/>
    </row>
    <row r="144" s="42" customFormat="1" ht="16.5" customHeight="1">
      <c r="B144" s="55"/>
    </row>
    <row r="145" s="42" customFormat="1" ht="16.5" customHeight="1">
      <c r="B145" s="55"/>
    </row>
    <row r="146" s="42" customFormat="1" ht="16.5" customHeight="1">
      <c r="B146" s="55"/>
    </row>
    <row r="147" s="42" customFormat="1" ht="16.5" customHeight="1">
      <c r="B147" s="55"/>
    </row>
    <row r="148" s="42" customFormat="1" ht="16.5" customHeight="1">
      <c r="B148" s="55"/>
    </row>
    <row r="149" s="42" customFormat="1" ht="16.5" customHeight="1">
      <c r="B149" s="55"/>
    </row>
    <row r="150" s="42" customFormat="1" ht="16.5" customHeight="1">
      <c r="B150" s="55"/>
    </row>
    <row r="151" s="42" customFormat="1" ht="16.5" customHeight="1">
      <c r="B151" s="55"/>
    </row>
    <row r="152" s="42" customFormat="1" ht="16.5" customHeight="1">
      <c r="B152" s="55"/>
    </row>
    <row r="153" s="42" customFormat="1" ht="16.5" customHeight="1">
      <c r="B153" s="55"/>
    </row>
    <row r="154" s="42" customFormat="1" ht="16.5" customHeight="1">
      <c r="B154" s="55"/>
    </row>
    <row r="155" s="42" customFormat="1" ht="16.5" customHeight="1">
      <c r="B155" s="55"/>
    </row>
    <row r="156" s="42" customFormat="1" ht="16.5" customHeight="1">
      <c r="B156" s="55"/>
    </row>
    <row r="157" s="42" customFormat="1" ht="16.5" customHeight="1">
      <c r="B157" s="55"/>
    </row>
    <row r="158" s="42" customFormat="1" ht="16.5" customHeight="1">
      <c r="B158" s="55"/>
    </row>
    <row r="159" s="42" customFormat="1" ht="16.5" customHeight="1">
      <c r="B159" s="55"/>
    </row>
    <row r="160" s="42" customFormat="1" ht="16.5" customHeight="1">
      <c r="B160" s="55"/>
    </row>
    <row r="161" s="42" customFormat="1" ht="16.5" customHeight="1">
      <c r="B161" s="55"/>
    </row>
    <row r="162" s="42" customFormat="1" ht="16.5" customHeight="1">
      <c r="B162" s="55"/>
    </row>
    <row r="163" s="42" customFormat="1" ht="16.5" customHeight="1">
      <c r="B163" s="55"/>
    </row>
    <row r="164" s="42" customFormat="1" ht="16.5" customHeight="1">
      <c r="B164" s="55"/>
    </row>
    <row r="165" s="42" customFormat="1" ht="16.5" customHeight="1">
      <c r="B165" s="55"/>
    </row>
    <row r="166" s="42" customFormat="1" ht="16.5" customHeight="1">
      <c r="B166" s="55"/>
    </row>
    <row r="167" s="42" customFormat="1" ht="16.5" customHeight="1">
      <c r="B167" s="55"/>
    </row>
    <row r="168" s="42" customFormat="1" ht="16.5" customHeight="1">
      <c r="B168" s="55"/>
    </row>
    <row r="169" s="42" customFormat="1" ht="16.5" customHeight="1">
      <c r="B169" s="55"/>
    </row>
    <row r="170" s="42" customFormat="1" ht="16.5" customHeight="1">
      <c r="B170" s="55"/>
    </row>
    <row r="171" s="42" customFormat="1" ht="16.5" customHeight="1">
      <c r="B171" s="55"/>
    </row>
    <row r="172" s="42" customFormat="1" ht="16.5" customHeight="1">
      <c r="B172" s="55"/>
    </row>
    <row r="173" s="42" customFormat="1" ht="16.5" customHeight="1">
      <c r="B173" s="55"/>
    </row>
    <row r="174" s="42" customFormat="1" ht="16.5" customHeight="1">
      <c r="B174" s="55"/>
    </row>
    <row r="175" s="42" customFormat="1" ht="16.5" customHeight="1">
      <c r="B175" s="55"/>
    </row>
    <row r="176" s="42" customFormat="1" ht="16.5" customHeight="1">
      <c r="B176" s="55"/>
    </row>
    <row r="177" s="42" customFormat="1" ht="16.5" customHeight="1">
      <c r="B177" s="55"/>
    </row>
    <row r="178" s="42" customFormat="1" ht="16.5" customHeight="1">
      <c r="B178" s="55"/>
    </row>
    <row r="179" s="42" customFormat="1" ht="16.5" customHeight="1">
      <c r="B179" s="55"/>
    </row>
    <row r="180" s="42" customFormat="1" ht="16.5" customHeight="1">
      <c r="B180" s="55"/>
    </row>
    <row r="181" s="42" customFormat="1" ht="16.5" customHeight="1">
      <c r="B181" s="55"/>
    </row>
    <row r="182" s="42" customFormat="1" ht="16.5" customHeight="1">
      <c r="B182" s="55"/>
    </row>
    <row r="183" s="42" customFormat="1" ht="16.5" customHeight="1">
      <c r="B183" s="55"/>
    </row>
    <row r="184" s="42" customFormat="1" ht="16.5" customHeight="1">
      <c r="B184" s="55"/>
    </row>
    <row r="185" s="42" customFormat="1" ht="16.5" customHeight="1">
      <c r="B185" s="55"/>
    </row>
    <row r="186" s="42" customFormat="1" ht="16.5" customHeight="1">
      <c r="B186" s="55"/>
    </row>
    <row r="187" s="42" customFormat="1" ht="16.5" customHeight="1">
      <c r="B187" s="55"/>
    </row>
    <row r="188" s="42" customFormat="1" ht="16.5" customHeight="1">
      <c r="B188" s="55"/>
    </row>
    <row r="189" s="42" customFormat="1" ht="16.5" customHeight="1">
      <c r="B189" s="55"/>
    </row>
    <row r="190" s="42" customFormat="1" ht="16.5" customHeight="1">
      <c r="B190" s="55"/>
    </row>
    <row r="191" s="42" customFormat="1" ht="16.5" customHeight="1">
      <c r="B191" s="55"/>
    </row>
    <row r="192" s="42" customFormat="1" ht="16.5" customHeight="1">
      <c r="B192" s="55"/>
    </row>
    <row r="193" s="42" customFormat="1" ht="16.5" customHeight="1">
      <c r="B193" s="55"/>
    </row>
    <row r="194" s="42" customFormat="1" ht="16.5" customHeight="1">
      <c r="B194" s="55"/>
    </row>
    <row r="195" s="42" customFormat="1" ht="16.5" customHeight="1">
      <c r="B195" s="55"/>
    </row>
    <row r="196" s="42" customFormat="1" ht="16.5" customHeight="1">
      <c r="B196" s="55"/>
    </row>
    <row r="197" s="42" customFormat="1" ht="16.5" customHeight="1">
      <c r="B197" s="55"/>
    </row>
    <row r="198" s="42" customFormat="1" ht="16.5" customHeight="1">
      <c r="B198" s="55"/>
    </row>
    <row r="199" s="42" customFormat="1" ht="16.5" customHeight="1">
      <c r="B199" s="55"/>
    </row>
    <row r="200" s="42" customFormat="1" ht="16.5" customHeight="1">
      <c r="B200" s="55"/>
    </row>
    <row r="201" s="42" customFormat="1" ht="16.5" customHeight="1">
      <c r="B201" s="55"/>
    </row>
    <row r="202" s="42" customFormat="1" ht="16.5" customHeight="1">
      <c r="B202" s="55"/>
    </row>
    <row r="203" s="42" customFormat="1" ht="16.5" customHeight="1">
      <c r="B203" s="55"/>
    </row>
    <row r="204" s="42" customFormat="1" ht="16.5" customHeight="1">
      <c r="B204" s="55"/>
    </row>
    <row r="205" s="42" customFormat="1" ht="16.5" customHeight="1">
      <c r="B205" s="55"/>
    </row>
    <row r="206" s="42" customFormat="1" ht="16.5" customHeight="1">
      <c r="B206" s="55"/>
    </row>
    <row r="207" s="42" customFormat="1" ht="16.5" customHeight="1">
      <c r="B207" s="55"/>
    </row>
    <row r="208" s="42" customFormat="1" ht="16.5" customHeight="1">
      <c r="B208" s="55"/>
    </row>
    <row r="209" s="42" customFormat="1" ht="16.5" customHeight="1">
      <c r="B209" s="55"/>
    </row>
    <row r="210" s="42" customFormat="1" ht="16.5" customHeight="1">
      <c r="B210" s="55"/>
    </row>
    <row r="211" s="42" customFormat="1" ht="16.5" customHeight="1">
      <c r="B211" s="55"/>
    </row>
    <row r="212" s="42" customFormat="1" ht="16.5" customHeight="1">
      <c r="B212" s="55"/>
    </row>
    <row r="213" s="42" customFormat="1" ht="16.5" customHeight="1">
      <c r="B213" s="55"/>
    </row>
    <row r="214" s="42" customFormat="1" ht="16.5" customHeight="1">
      <c r="B214" s="55"/>
    </row>
    <row r="215" s="42" customFormat="1" ht="16.5" customHeight="1">
      <c r="B215" s="55"/>
    </row>
    <row r="216" s="42" customFormat="1" ht="16.5" customHeight="1">
      <c r="B216" s="55"/>
    </row>
    <row r="217" s="42" customFormat="1" ht="16.5" customHeight="1">
      <c r="B217" s="55"/>
    </row>
    <row r="218" s="42" customFormat="1" ht="16.5" customHeight="1">
      <c r="B218" s="55"/>
    </row>
    <row r="219" s="42" customFormat="1" ht="16.5" customHeight="1">
      <c r="B219" s="55"/>
    </row>
    <row r="220" s="42" customFormat="1" ht="16.5" customHeight="1">
      <c r="B220" s="55"/>
    </row>
    <row r="221" s="42" customFormat="1" ht="16.5" customHeight="1">
      <c r="B221" s="55"/>
    </row>
    <row r="222" s="42" customFormat="1" ht="16.5" customHeight="1">
      <c r="B222" s="55"/>
    </row>
    <row r="223" s="42" customFormat="1" ht="16.5" customHeight="1">
      <c r="B223" s="55"/>
    </row>
    <row r="224" s="42" customFormat="1" ht="16.5" customHeight="1">
      <c r="B224" s="55"/>
    </row>
    <row r="225" s="42" customFormat="1" ht="16.5" customHeight="1">
      <c r="B225" s="55"/>
    </row>
    <row r="226" s="42" customFormat="1" ht="16.5" customHeight="1">
      <c r="B226" s="55"/>
    </row>
    <row r="227" s="42" customFormat="1" ht="16.5" customHeight="1">
      <c r="B227" s="55"/>
    </row>
    <row r="228" s="42" customFormat="1" ht="16.5" customHeight="1">
      <c r="B228" s="55"/>
    </row>
    <row r="229" s="42" customFormat="1" ht="16.5" customHeight="1">
      <c r="B229" s="55"/>
    </row>
    <row r="230" s="42" customFormat="1" ht="16.5" customHeight="1">
      <c r="B230" s="55"/>
    </row>
    <row r="231" s="42" customFormat="1" ht="16.5" customHeight="1">
      <c r="B231" s="55"/>
    </row>
    <row r="232" s="42" customFormat="1" ht="16.5" customHeight="1">
      <c r="B232" s="55"/>
    </row>
    <row r="233" s="42" customFormat="1" ht="16.5" customHeight="1">
      <c r="B233" s="55"/>
    </row>
    <row r="234" s="42" customFormat="1" ht="16.5" customHeight="1">
      <c r="B234" s="55"/>
    </row>
    <row r="235" s="42" customFormat="1" ht="16.5" customHeight="1">
      <c r="B235" s="55"/>
    </row>
    <row r="236" s="42" customFormat="1" ht="16.5" customHeight="1">
      <c r="B236" s="55"/>
    </row>
    <row r="237" s="42" customFormat="1" ht="16.5" customHeight="1">
      <c r="B237" s="55"/>
    </row>
    <row r="238" s="42" customFormat="1" ht="16.5" customHeight="1">
      <c r="B238" s="55"/>
    </row>
    <row r="239" s="42" customFormat="1" ht="16.5" customHeight="1">
      <c r="B239" s="55"/>
    </row>
    <row r="240" s="42" customFormat="1" ht="16.5" customHeight="1">
      <c r="B240" s="55"/>
    </row>
    <row r="241" s="42" customFormat="1" ht="16.5" customHeight="1">
      <c r="B241" s="55"/>
    </row>
    <row r="242" s="42" customFormat="1" ht="16.5" customHeight="1">
      <c r="B242" s="55"/>
    </row>
    <row r="243" s="42" customFormat="1" ht="16.5" customHeight="1">
      <c r="B243" s="55"/>
    </row>
    <row r="244" s="42" customFormat="1" ht="16.5" customHeight="1">
      <c r="B244" s="55"/>
    </row>
    <row r="245" s="42" customFormat="1" ht="16.5" customHeight="1">
      <c r="B245" s="55"/>
    </row>
    <row r="246" s="42" customFormat="1" ht="16.5" customHeight="1">
      <c r="B246" s="55"/>
    </row>
    <row r="247" s="42" customFormat="1" ht="16.5" customHeight="1">
      <c r="B247" s="55"/>
    </row>
    <row r="248" s="42" customFormat="1" ht="16.5" customHeight="1">
      <c r="B248" s="55"/>
    </row>
    <row r="249" s="42" customFormat="1" ht="16.5" customHeight="1">
      <c r="B249" s="55"/>
    </row>
    <row r="250" s="42" customFormat="1" ht="16.5" customHeight="1">
      <c r="B250" s="55"/>
    </row>
    <row r="251" s="42" customFormat="1" ht="16.5" customHeight="1">
      <c r="B251" s="55"/>
    </row>
    <row r="252" s="42" customFormat="1" ht="16.5" customHeight="1">
      <c r="B252" s="55"/>
    </row>
    <row r="253" s="42" customFormat="1" ht="16.5" customHeight="1">
      <c r="B253" s="55"/>
    </row>
    <row r="254" s="42" customFormat="1" ht="16.5" customHeight="1">
      <c r="B254" s="55"/>
    </row>
    <row r="255" s="42" customFormat="1" ht="16.5" customHeight="1">
      <c r="B255" s="55"/>
    </row>
    <row r="256" s="42" customFormat="1" ht="16.5" customHeight="1">
      <c r="B256" s="55"/>
    </row>
    <row r="257" s="42" customFormat="1" ht="16.5" customHeight="1">
      <c r="B257" s="55"/>
    </row>
    <row r="258" s="42" customFormat="1" ht="16.5" customHeight="1">
      <c r="B258" s="55"/>
    </row>
    <row r="259" s="42" customFormat="1" ht="16.5" customHeight="1">
      <c r="B259" s="55"/>
    </row>
    <row r="260" s="42" customFormat="1" ht="16.5" customHeight="1">
      <c r="B260" s="55"/>
    </row>
    <row r="261" s="42" customFormat="1" ht="16.5" customHeight="1">
      <c r="B261" s="55"/>
    </row>
    <row r="262" s="42" customFormat="1" ht="16.5" customHeight="1">
      <c r="B262" s="55"/>
    </row>
    <row r="263" s="42" customFormat="1" ht="16.5" customHeight="1">
      <c r="B263" s="55"/>
    </row>
    <row r="264" s="42" customFormat="1" ht="16.5" customHeight="1">
      <c r="B264" s="55"/>
    </row>
    <row r="265" s="42" customFormat="1" ht="16.5" customHeight="1">
      <c r="B265" s="55"/>
    </row>
    <row r="266" s="42" customFormat="1" ht="16.5" customHeight="1">
      <c r="B266" s="55"/>
    </row>
    <row r="267" s="42" customFormat="1" ht="16.5" customHeight="1">
      <c r="B267" s="55"/>
    </row>
    <row r="268" s="42" customFormat="1" ht="16.5" customHeight="1">
      <c r="B268" s="55"/>
    </row>
    <row r="269" s="42" customFormat="1" ht="16.5" customHeight="1">
      <c r="B269" s="55"/>
    </row>
    <row r="270" s="42" customFormat="1" ht="16.5" customHeight="1">
      <c r="B270" s="55"/>
    </row>
    <row r="271" s="42" customFormat="1" ht="16.5" customHeight="1">
      <c r="B271" s="55"/>
    </row>
    <row r="272" s="42" customFormat="1" ht="16.5" customHeight="1">
      <c r="B272" s="55"/>
    </row>
    <row r="273" s="42" customFormat="1" ht="16.5" customHeight="1">
      <c r="B273" s="55"/>
    </row>
    <row r="274" s="42" customFormat="1" ht="16.5" customHeight="1">
      <c r="B274" s="55"/>
    </row>
    <row r="275" s="42" customFormat="1" ht="16.5" customHeight="1">
      <c r="B275" s="55"/>
    </row>
    <row r="276" s="42" customFormat="1" ht="16.5" customHeight="1">
      <c r="B276" s="55"/>
    </row>
    <row r="277" s="42" customFormat="1" ht="16.5" customHeight="1">
      <c r="B277" s="55"/>
    </row>
    <row r="278" s="42" customFormat="1" ht="16.5" customHeight="1">
      <c r="B278" s="55"/>
    </row>
    <row r="279" s="42" customFormat="1" ht="16.5" customHeight="1">
      <c r="B279" s="55"/>
    </row>
    <row r="280" s="42" customFormat="1" ht="16.5" customHeight="1">
      <c r="B280" s="55"/>
    </row>
    <row r="281" s="42" customFormat="1" ht="16.5" customHeight="1">
      <c r="B281" s="55"/>
    </row>
    <row r="282" s="42" customFormat="1" ht="16.5" customHeight="1">
      <c r="B282" s="55"/>
    </row>
    <row r="283" s="42" customFormat="1" ht="16.5" customHeight="1">
      <c r="B283" s="55"/>
    </row>
    <row r="284" s="42" customFormat="1" ht="16.5" customHeight="1">
      <c r="B284" s="55"/>
    </row>
    <row r="285" s="42" customFormat="1" ht="16.5" customHeight="1">
      <c r="B285" s="55"/>
    </row>
    <row r="286" s="42" customFormat="1" ht="16.5" customHeight="1">
      <c r="B286" s="55"/>
    </row>
    <row r="287" s="42" customFormat="1" ht="16.5" customHeight="1">
      <c r="B287" s="55"/>
    </row>
    <row r="288" s="42" customFormat="1" ht="16.5" customHeight="1">
      <c r="B288" s="55"/>
    </row>
    <row r="289" s="42" customFormat="1" ht="16.5" customHeight="1">
      <c r="B289" s="55"/>
    </row>
    <row r="290" s="42" customFormat="1" ht="16.5" customHeight="1">
      <c r="B290" s="55"/>
    </row>
    <row r="291" s="42" customFormat="1" ht="16.5" customHeight="1">
      <c r="B291" s="55"/>
    </row>
    <row r="292" s="42" customFormat="1" ht="16.5" customHeight="1">
      <c r="B292" s="55"/>
    </row>
    <row r="293" s="42" customFormat="1" ht="16.5" customHeight="1">
      <c r="B293" s="55"/>
    </row>
    <row r="294" s="42" customFormat="1" ht="16.5" customHeight="1">
      <c r="B294" s="55"/>
    </row>
    <row r="295" s="42" customFormat="1" ht="16.5" customHeight="1">
      <c r="B295" s="55"/>
    </row>
    <row r="296" s="42" customFormat="1" ht="16.5" customHeight="1">
      <c r="B296" s="55"/>
    </row>
    <row r="297" s="42" customFormat="1" ht="16.5" customHeight="1">
      <c r="B297" s="55"/>
    </row>
    <row r="298" s="42" customFormat="1" ht="16.5" customHeight="1">
      <c r="B298" s="55"/>
    </row>
    <row r="299" s="42" customFormat="1" ht="16.5" customHeight="1">
      <c r="B299" s="55"/>
    </row>
    <row r="300" s="42" customFormat="1" ht="16.5" customHeight="1">
      <c r="B300" s="55"/>
    </row>
    <row r="301" s="42" customFormat="1" ht="16.5" customHeight="1">
      <c r="B301" s="55"/>
    </row>
    <row r="302" s="42" customFormat="1" ht="16.5" customHeight="1">
      <c r="B302" s="55"/>
    </row>
    <row r="303" s="42" customFormat="1" ht="16.5" customHeight="1">
      <c r="B303" s="55"/>
    </row>
    <row r="304" s="42" customFormat="1" ht="16.5" customHeight="1">
      <c r="B304" s="55"/>
    </row>
    <row r="305" s="42" customFormat="1" ht="16.5" customHeight="1">
      <c r="B305" s="55"/>
    </row>
    <row r="306" s="42" customFormat="1" ht="16.5" customHeight="1">
      <c r="B306" s="55"/>
    </row>
    <row r="307" s="42" customFormat="1" ht="16.5" customHeight="1">
      <c r="B307" s="55"/>
    </row>
    <row r="308" s="42" customFormat="1" ht="16.5" customHeight="1">
      <c r="B308" s="55"/>
    </row>
    <row r="309" s="42" customFormat="1" ht="16.5" customHeight="1">
      <c r="B309" s="55"/>
    </row>
    <row r="310" s="42" customFormat="1" ht="16.5" customHeight="1">
      <c r="B310" s="55"/>
    </row>
    <row r="311" s="42" customFormat="1" ht="16.5" customHeight="1">
      <c r="B311" s="55"/>
    </row>
    <row r="312" s="42" customFormat="1" ht="16.5" customHeight="1">
      <c r="B312" s="55"/>
    </row>
    <row r="313" s="42" customFormat="1" ht="16.5" customHeight="1">
      <c r="B313" s="55"/>
    </row>
    <row r="314" s="42" customFormat="1" ht="16.5" customHeight="1">
      <c r="B314" s="55"/>
    </row>
    <row r="315" s="42" customFormat="1" ht="16.5" customHeight="1">
      <c r="B315" s="55"/>
    </row>
    <row r="316" s="42" customFormat="1" ht="16.5" customHeight="1">
      <c r="B316" s="55"/>
    </row>
    <row r="317" s="42" customFormat="1" ht="16.5" customHeight="1">
      <c r="B317" s="55"/>
    </row>
    <row r="318" s="42" customFormat="1" ht="16.5" customHeight="1">
      <c r="B318" s="55"/>
    </row>
    <row r="319" s="42" customFormat="1" ht="16.5" customHeight="1">
      <c r="B319" s="55"/>
    </row>
    <row r="320" s="42" customFormat="1" ht="16.5" customHeight="1">
      <c r="B320" s="55"/>
    </row>
    <row r="321" s="42" customFormat="1" ht="16.5" customHeight="1">
      <c r="B321" s="55"/>
    </row>
    <row r="322" s="42" customFormat="1" ht="16.5" customHeight="1">
      <c r="B322" s="55"/>
    </row>
    <row r="323" s="42" customFormat="1" ht="16.5" customHeight="1">
      <c r="B323" s="55"/>
    </row>
    <row r="324" s="42" customFormat="1" ht="16.5" customHeight="1">
      <c r="B324" s="55"/>
    </row>
    <row r="325" s="42" customFormat="1" ht="16.5" customHeight="1">
      <c r="B325" s="55"/>
    </row>
    <row r="326" s="42" customFormat="1" ht="16.5" customHeight="1">
      <c r="B326" s="55"/>
    </row>
    <row r="327" s="42" customFormat="1" ht="16.5" customHeight="1">
      <c r="B327" s="55"/>
    </row>
    <row r="328" s="42" customFormat="1" ht="16.5" customHeight="1">
      <c r="B328" s="55"/>
    </row>
    <row r="329" s="42" customFormat="1" ht="16.5" customHeight="1">
      <c r="B329" s="55"/>
    </row>
    <row r="330" s="42" customFormat="1" ht="16.5" customHeight="1">
      <c r="B330" s="55"/>
    </row>
    <row r="331" s="42" customFormat="1" ht="16.5" customHeight="1">
      <c r="B331" s="55"/>
    </row>
    <row r="332" s="42" customFormat="1" ht="16.5" customHeight="1">
      <c r="B332" s="55"/>
    </row>
    <row r="333" s="42" customFormat="1" ht="16.5" customHeight="1">
      <c r="B333" s="55"/>
    </row>
    <row r="334" s="42" customFormat="1" ht="16.5" customHeight="1">
      <c r="B334" s="55"/>
    </row>
    <row r="335" s="42" customFormat="1" ht="16.5" customHeight="1">
      <c r="B335" s="55"/>
    </row>
    <row r="336" s="42" customFormat="1" ht="16.5" customHeight="1">
      <c r="B336" s="55"/>
    </row>
    <row r="337" s="42" customFormat="1" ht="16.5" customHeight="1">
      <c r="B337" s="55"/>
    </row>
    <row r="338" s="42" customFormat="1" ht="16.5" customHeight="1">
      <c r="B338" s="55"/>
    </row>
    <row r="339" s="42" customFormat="1" ht="16.5" customHeight="1">
      <c r="B339" s="55"/>
    </row>
    <row r="340" s="42" customFormat="1" ht="16.5" customHeight="1">
      <c r="B340" s="55"/>
    </row>
    <row r="341" s="42" customFormat="1" ht="16.5" customHeight="1">
      <c r="B341" s="55"/>
    </row>
    <row r="342" s="42" customFormat="1" ht="16.5" customHeight="1">
      <c r="B342" s="55"/>
    </row>
    <row r="343" s="42" customFormat="1" ht="16.5" customHeight="1">
      <c r="B343" s="55"/>
    </row>
    <row r="344" s="42" customFormat="1" ht="16.5" customHeight="1">
      <c r="B344" s="55"/>
    </row>
    <row r="345" s="42" customFormat="1" ht="16.5" customHeight="1">
      <c r="B345" s="55"/>
    </row>
    <row r="346" s="42" customFormat="1" ht="16.5" customHeight="1">
      <c r="B346" s="55"/>
    </row>
    <row r="347" s="42" customFormat="1" ht="16.5" customHeight="1">
      <c r="B347" s="55"/>
    </row>
    <row r="348" s="42" customFormat="1" ht="16.5" customHeight="1">
      <c r="B348" s="55"/>
    </row>
    <row r="349" s="42" customFormat="1" ht="16.5" customHeight="1">
      <c r="B349" s="55"/>
    </row>
    <row r="350" s="42" customFormat="1" ht="16.5" customHeight="1">
      <c r="B350" s="55"/>
    </row>
    <row r="351" s="42" customFormat="1" ht="16.5" customHeight="1">
      <c r="B351" s="55"/>
    </row>
    <row r="352" s="42" customFormat="1" ht="16.5" customHeight="1">
      <c r="B352" s="55"/>
    </row>
    <row r="353" s="42" customFormat="1" ht="16.5" customHeight="1">
      <c r="B353" s="55"/>
    </row>
    <row r="354" s="42" customFormat="1" ht="16.5" customHeight="1">
      <c r="B354" s="55"/>
    </row>
    <row r="355" s="42" customFormat="1" ht="16.5" customHeight="1">
      <c r="B355" s="55"/>
    </row>
    <row r="356" s="42" customFormat="1" ht="16.5" customHeight="1">
      <c r="B356" s="55"/>
    </row>
    <row r="357" s="42" customFormat="1" ht="16.5" customHeight="1">
      <c r="B357" s="55"/>
    </row>
    <row r="358" s="42" customFormat="1" ht="16.5" customHeight="1">
      <c r="B358" s="55"/>
    </row>
    <row r="359" s="42" customFormat="1" ht="16.5" customHeight="1">
      <c r="B359" s="55"/>
    </row>
    <row r="360" s="42" customFormat="1" ht="16.5" customHeight="1">
      <c r="B360" s="55"/>
    </row>
    <row r="361" s="42" customFormat="1" ht="16.5" customHeight="1">
      <c r="B361" s="55"/>
    </row>
    <row r="362" s="42" customFormat="1" ht="16.5" customHeight="1">
      <c r="B362" s="55"/>
    </row>
    <row r="363" s="42" customFormat="1" ht="16.5" customHeight="1">
      <c r="B363" s="55"/>
    </row>
    <row r="364" s="42" customFormat="1" ht="16.5" customHeight="1">
      <c r="B364" s="55"/>
    </row>
    <row r="365" s="42" customFormat="1" ht="16.5" customHeight="1">
      <c r="B365" s="55"/>
    </row>
    <row r="366" s="42" customFormat="1" ht="16.5" customHeight="1">
      <c r="B366" s="55"/>
    </row>
    <row r="367" s="42" customFormat="1" ht="16.5" customHeight="1">
      <c r="B367" s="55"/>
    </row>
    <row r="368" s="42" customFormat="1" ht="16.5" customHeight="1">
      <c r="B368" s="55"/>
    </row>
    <row r="369" s="42" customFormat="1" ht="16.5" customHeight="1">
      <c r="B369" s="55"/>
    </row>
    <row r="370" s="42" customFormat="1" ht="16.5" customHeight="1">
      <c r="B370" s="55"/>
    </row>
    <row r="371" s="42" customFormat="1" ht="16.5" customHeight="1">
      <c r="B371" s="55"/>
    </row>
    <row r="372" s="42" customFormat="1" ht="16.5" customHeight="1">
      <c r="B372" s="55"/>
    </row>
    <row r="373" s="42" customFormat="1" ht="16.5" customHeight="1">
      <c r="B373" s="55"/>
    </row>
    <row r="374" s="42" customFormat="1" ht="16.5" customHeight="1">
      <c r="B374" s="55"/>
    </row>
    <row r="375" s="42" customFormat="1" ht="16.5" customHeight="1">
      <c r="B375" s="55"/>
    </row>
    <row r="376" s="42" customFormat="1" ht="16.5" customHeight="1">
      <c r="B376" s="55"/>
    </row>
    <row r="377" s="42" customFormat="1" ht="16.5" customHeight="1">
      <c r="B377" s="55"/>
    </row>
    <row r="378" s="42" customFormat="1" ht="16.5" customHeight="1">
      <c r="B378" s="55"/>
    </row>
    <row r="379" s="42" customFormat="1" ht="16.5" customHeight="1">
      <c r="B379" s="55"/>
    </row>
    <row r="380" s="42" customFormat="1" ht="16.5" customHeight="1">
      <c r="B380" s="55"/>
    </row>
    <row r="381" s="42" customFormat="1" ht="16.5" customHeight="1">
      <c r="B381" s="55"/>
    </row>
    <row r="382" s="42" customFormat="1" ht="16.5" customHeight="1">
      <c r="B382" s="55"/>
    </row>
    <row r="383" s="42" customFormat="1" ht="16.5" customHeight="1">
      <c r="B383" s="55"/>
    </row>
    <row r="384" s="42" customFormat="1" ht="16.5" customHeight="1">
      <c r="B384" s="55"/>
    </row>
    <row r="385" s="42" customFormat="1" ht="16.5" customHeight="1">
      <c r="B385" s="55"/>
    </row>
    <row r="386" s="42" customFormat="1" ht="16.5" customHeight="1">
      <c r="B386" s="55"/>
    </row>
    <row r="387" s="42" customFormat="1" ht="16.5" customHeight="1">
      <c r="B387" s="55"/>
    </row>
    <row r="388" s="42" customFormat="1" ht="16.5" customHeight="1">
      <c r="B388" s="55"/>
    </row>
    <row r="389" s="42" customFormat="1" ht="16.5" customHeight="1">
      <c r="B389" s="55"/>
    </row>
    <row r="390" s="42" customFormat="1" ht="16.5" customHeight="1">
      <c r="B390" s="55"/>
    </row>
    <row r="391" s="42" customFormat="1" ht="16.5" customHeight="1">
      <c r="B391" s="55"/>
    </row>
    <row r="392" s="42" customFormat="1" ht="16.5" customHeight="1">
      <c r="B392" s="55"/>
    </row>
    <row r="393" s="42" customFormat="1" ht="16.5" customHeight="1">
      <c r="B393" s="55"/>
    </row>
    <row r="394" s="42" customFormat="1" ht="16.5" customHeight="1">
      <c r="B394" s="55"/>
    </row>
    <row r="395" s="42" customFormat="1" ht="16.5" customHeight="1">
      <c r="B395" s="55"/>
    </row>
    <row r="396" s="42" customFormat="1" ht="16.5" customHeight="1">
      <c r="B396" s="55"/>
    </row>
    <row r="397" s="42" customFormat="1" ht="16.5" customHeight="1">
      <c r="B397" s="55"/>
    </row>
    <row r="398" s="42" customFormat="1" ht="16.5" customHeight="1">
      <c r="B398" s="55"/>
    </row>
    <row r="399" s="42" customFormat="1" ht="16.5" customHeight="1">
      <c r="B399" s="55"/>
    </row>
    <row r="400" s="42" customFormat="1" ht="16.5" customHeight="1">
      <c r="B400" s="55"/>
    </row>
    <row r="401" s="42" customFormat="1" ht="16.5" customHeight="1">
      <c r="B401" s="55"/>
    </row>
    <row r="402" s="42" customFormat="1" ht="16.5" customHeight="1">
      <c r="B402" s="55"/>
    </row>
    <row r="403" s="42" customFormat="1" ht="16.5" customHeight="1">
      <c r="B403" s="55"/>
    </row>
    <row r="404" s="42" customFormat="1" ht="16.5" customHeight="1">
      <c r="B404" s="55"/>
    </row>
    <row r="405" s="42" customFormat="1" ht="16.5" customHeight="1">
      <c r="B405" s="55"/>
    </row>
    <row r="406" s="42" customFormat="1" ht="16.5" customHeight="1">
      <c r="B406" s="55"/>
    </row>
    <row r="407" s="42" customFormat="1" ht="16.5" customHeight="1">
      <c r="B407" s="55"/>
    </row>
    <row r="408" s="42" customFormat="1" ht="16.5" customHeight="1">
      <c r="B408" s="55"/>
    </row>
    <row r="409" s="42" customFormat="1" ht="16.5" customHeight="1">
      <c r="B409" s="55"/>
    </row>
    <row r="410" s="42" customFormat="1" ht="16.5" customHeight="1">
      <c r="B410" s="55"/>
    </row>
    <row r="411" s="42" customFormat="1" ht="16.5" customHeight="1">
      <c r="B411" s="55"/>
    </row>
    <row r="412" s="42" customFormat="1" ht="16.5" customHeight="1">
      <c r="B412" s="55"/>
    </row>
    <row r="413" s="42" customFormat="1" ht="16.5" customHeight="1">
      <c r="B413" s="55"/>
    </row>
    <row r="414" s="42" customFormat="1" ht="16.5" customHeight="1">
      <c r="B414" s="55"/>
    </row>
    <row r="415" s="42" customFormat="1" ht="16.5" customHeight="1">
      <c r="B415" s="55"/>
    </row>
    <row r="416" s="42" customFormat="1" ht="16.5" customHeight="1">
      <c r="B416" s="55"/>
    </row>
    <row r="417" s="42" customFormat="1" ht="16.5" customHeight="1">
      <c r="B417" s="55"/>
    </row>
    <row r="418" s="42" customFormat="1" ht="16.5" customHeight="1">
      <c r="B418" s="55"/>
    </row>
    <row r="419" s="42" customFormat="1" ht="16.5" customHeight="1">
      <c r="B419" s="55"/>
    </row>
    <row r="420" s="42" customFormat="1" ht="16.5" customHeight="1">
      <c r="B420" s="55"/>
    </row>
    <row r="421" s="42" customFormat="1" ht="16.5" customHeight="1">
      <c r="B421" s="55"/>
    </row>
    <row r="422" s="42" customFormat="1" ht="16.5" customHeight="1">
      <c r="B422" s="55"/>
    </row>
    <row r="423" s="42" customFormat="1" ht="16.5" customHeight="1">
      <c r="B423" s="55"/>
    </row>
    <row r="424" s="42" customFormat="1" ht="16.5" customHeight="1">
      <c r="B424" s="55"/>
    </row>
    <row r="425" s="42" customFormat="1" ht="16.5" customHeight="1">
      <c r="B425" s="55"/>
    </row>
    <row r="426" s="42" customFormat="1" ht="16.5" customHeight="1">
      <c r="B426" s="55"/>
    </row>
    <row r="427" s="42" customFormat="1" ht="16.5" customHeight="1">
      <c r="B427" s="55"/>
    </row>
    <row r="428" s="42" customFormat="1" ht="16.5" customHeight="1">
      <c r="B428" s="55"/>
    </row>
    <row r="429" s="42" customFormat="1" ht="16.5" customHeight="1">
      <c r="B429" s="55"/>
    </row>
    <row r="430" s="42" customFormat="1" ht="16.5" customHeight="1">
      <c r="B430" s="55"/>
    </row>
    <row r="431" s="42" customFormat="1" ht="16.5" customHeight="1">
      <c r="B431" s="55"/>
    </row>
    <row r="432" s="42" customFormat="1" ht="16.5" customHeight="1">
      <c r="B432" s="55"/>
    </row>
    <row r="433" s="42" customFormat="1" ht="16.5" customHeight="1">
      <c r="B433" s="55"/>
    </row>
    <row r="434" s="42" customFormat="1" ht="16.5" customHeight="1">
      <c r="B434" s="55"/>
    </row>
    <row r="435" s="42" customFormat="1" ht="16.5" customHeight="1">
      <c r="B435" s="55"/>
    </row>
    <row r="436" s="42" customFormat="1" ht="16.5" customHeight="1">
      <c r="B436" s="55"/>
    </row>
    <row r="437" s="42" customFormat="1" ht="16.5" customHeight="1">
      <c r="B437" s="55"/>
    </row>
    <row r="438" s="42" customFormat="1" ht="16.5" customHeight="1">
      <c r="B438" s="55"/>
    </row>
    <row r="439" s="42" customFormat="1" ht="16.5" customHeight="1">
      <c r="B439" s="55"/>
    </row>
    <row r="440" s="42" customFormat="1" ht="16.5" customHeight="1">
      <c r="B440" s="55"/>
    </row>
    <row r="441" s="42" customFormat="1" ht="16.5" customHeight="1">
      <c r="B441" s="55"/>
    </row>
    <row r="442" s="42" customFormat="1" ht="16.5" customHeight="1">
      <c r="B442" s="55"/>
    </row>
    <row r="443" s="42" customFormat="1" ht="16.5" customHeight="1">
      <c r="B443" s="55"/>
    </row>
    <row r="444" s="42" customFormat="1" ht="16.5" customHeight="1">
      <c r="B444" s="55"/>
    </row>
    <row r="445" s="42" customFormat="1" ht="16.5" customHeight="1">
      <c r="B445" s="55"/>
    </row>
    <row r="446" s="42" customFormat="1" ht="16.5" customHeight="1">
      <c r="B446" s="55"/>
    </row>
    <row r="447" s="42" customFormat="1" ht="16.5" customHeight="1">
      <c r="B447" s="55"/>
    </row>
    <row r="448" s="42" customFormat="1" ht="16.5" customHeight="1">
      <c r="B448" s="55"/>
    </row>
    <row r="449" s="42" customFormat="1" ht="16.5" customHeight="1">
      <c r="B449" s="55"/>
    </row>
    <row r="450" s="42" customFormat="1" ht="16.5" customHeight="1">
      <c r="B450" s="55"/>
    </row>
    <row r="451" s="42" customFormat="1" ht="16.5" customHeight="1">
      <c r="B451" s="55"/>
    </row>
    <row r="452" s="42" customFormat="1" ht="16.5" customHeight="1">
      <c r="B452" s="55"/>
    </row>
    <row r="453" s="42" customFormat="1" ht="16.5" customHeight="1">
      <c r="B453" s="55"/>
    </row>
    <row r="454" s="42" customFormat="1" ht="16.5" customHeight="1">
      <c r="B454" s="55"/>
    </row>
    <row r="455" s="42" customFormat="1" ht="16.5" customHeight="1">
      <c r="B455" s="55"/>
    </row>
    <row r="456" s="42" customFormat="1" ht="16.5" customHeight="1">
      <c r="B456" s="55"/>
    </row>
    <row r="457" s="42" customFormat="1" ht="16.5" customHeight="1">
      <c r="B457" s="55"/>
    </row>
    <row r="458" s="42" customFormat="1" ht="16.5" customHeight="1">
      <c r="B458" s="55"/>
    </row>
    <row r="459" s="42" customFormat="1" ht="16.5" customHeight="1">
      <c r="B459" s="55"/>
    </row>
    <row r="460" s="42" customFormat="1" ht="16.5" customHeight="1">
      <c r="B460" s="55"/>
    </row>
    <row r="461" s="42" customFormat="1" ht="16.5" customHeight="1">
      <c r="B461" s="55"/>
    </row>
    <row r="462" s="42" customFormat="1" ht="16.5" customHeight="1">
      <c r="B462" s="55"/>
    </row>
    <row r="463" s="42" customFormat="1" ht="16.5" customHeight="1">
      <c r="B463" s="55"/>
    </row>
    <row r="464" s="42" customFormat="1" ht="16.5" customHeight="1">
      <c r="B464" s="55"/>
    </row>
    <row r="465" s="42" customFormat="1" ht="16.5" customHeight="1">
      <c r="B465" s="55"/>
    </row>
    <row r="466" s="42" customFormat="1" ht="16.5" customHeight="1">
      <c r="B466" s="55"/>
    </row>
    <row r="467" s="42" customFormat="1" ht="16.5" customHeight="1">
      <c r="B467" s="55"/>
    </row>
    <row r="468" s="42" customFormat="1" ht="16.5" customHeight="1">
      <c r="B468" s="55"/>
    </row>
    <row r="469" s="42" customFormat="1" ht="16.5" customHeight="1">
      <c r="B469" s="55"/>
    </row>
    <row r="470" s="42" customFormat="1" ht="16.5" customHeight="1">
      <c r="B470" s="55"/>
    </row>
    <row r="471" s="42" customFormat="1" ht="16.5" customHeight="1">
      <c r="B471" s="55"/>
    </row>
    <row r="472" s="42" customFormat="1" ht="16.5" customHeight="1">
      <c r="B472" s="55"/>
    </row>
    <row r="473" s="42" customFormat="1" ht="16.5" customHeight="1">
      <c r="B473" s="55"/>
    </row>
    <row r="474" s="42" customFormat="1" ht="16.5" customHeight="1">
      <c r="B474" s="55"/>
    </row>
    <row r="475" s="42" customFormat="1" ht="16.5" customHeight="1">
      <c r="B475" s="55"/>
    </row>
    <row r="476" s="42" customFormat="1" ht="16.5" customHeight="1">
      <c r="B476" s="55"/>
    </row>
    <row r="477" s="42" customFormat="1" ht="16.5" customHeight="1">
      <c r="B477" s="55"/>
    </row>
    <row r="478" s="42" customFormat="1" ht="16.5" customHeight="1">
      <c r="B478" s="55"/>
    </row>
    <row r="479" s="42" customFormat="1" ht="16.5" customHeight="1">
      <c r="B479" s="55"/>
    </row>
    <row r="480" s="42" customFormat="1" ht="16.5" customHeight="1">
      <c r="B480" s="55"/>
    </row>
    <row r="481" s="42" customFormat="1" ht="16.5" customHeight="1">
      <c r="B481" s="55"/>
    </row>
    <row r="482" s="42" customFormat="1" ht="16.5" customHeight="1">
      <c r="B482" s="55"/>
    </row>
    <row r="483" s="42" customFormat="1" ht="16.5" customHeight="1">
      <c r="B483" s="55"/>
    </row>
    <row r="484" s="42" customFormat="1" ht="16.5" customHeight="1">
      <c r="B484" s="55"/>
    </row>
    <row r="485" s="42" customFormat="1" ht="16.5" customHeight="1">
      <c r="B485" s="55"/>
    </row>
    <row r="486" s="42" customFormat="1" ht="16.5" customHeight="1">
      <c r="B486" s="55"/>
    </row>
    <row r="487" s="42" customFormat="1" ht="16.5" customHeight="1">
      <c r="B487" s="55"/>
    </row>
    <row r="488" s="42" customFormat="1" ht="16.5" customHeight="1">
      <c r="B488" s="55"/>
    </row>
    <row r="489" s="42" customFormat="1" ht="16.5" customHeight="1">
      <c r="B489" s="55"/>
    </row>
    <row r="490" s="42" customFormat="1" ht="16.5" customHeight="1">
      <c r="B490" s="55"/>
    </row>
    <row r="491" s="42" customFormat="1" ht="16.5" customHeight="1">
      <c r="B491" s="55"/>
    </row>
    <row r="492" s="42" customFormat="1" ht="16.5" customHeight="1">
      <c r="B492" s="55"/>
    </row>
    <row r="493" s="42" customFormat="1" ht="16.5" customHeight="1">
      <c r="B493" s="55"/>
    </row>
    <row r="494" s="42" customFormat="1" ht="16.5" customHeight="1">
      <c r="B494" s="55"/>
    </row>
    <row r="495" s="42" customFormat="1" ht="16.5" customHeight="1">
      <c r="B495" s="55"/>
    </row>
    <row r="496" s="42" customFormat="1" ht="16.5" customHeight="1">
      <c r="B496" s="55"/>
    </row>
    <row r="497" s="42" customFormat="1" ht="16.5" customHeight="1">
      <c r="B497" s="55"/>
    </row>
    <row r="498" s="42" customFormat="1" ht="16.5" customHeight="1">
      <c r="B498" s="55"/>
    </row>
    <row r="499" s="42" customFormat="1" ht="16.5" customHeight="1">
      <c r="B499" s="55"/>
    </row>
    <row r="500" s="42" customFormat="1" ht="16.5" customHeight="1">
      <c r="B500" s="55"/>
    </row>
    <row r="501" s="42" customFormat="1" ht="16.5" customHeight="1">
      <c r="B501" s="55"/>
    </row>
  </sheetData>
  <mergeCells count="2">
    <mergeCell ref="A41:H41"/>
    <mergeCell ref="A1:H1"/>
  </mergeCells>
  <printOptions/>
  <pageMargins left="0.47" right="0.17" top="0.34" bottom="0.46" header="0.15748031496062992" footer="0.1968503937007874"/>
  <pageSetup fitToHeight="1" fitToWidth="1" horizontalDpi="120" verticalDpi="120" orientation="portrait" paperSize="9" scale="8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"Par valsts budžetu 2004.gadam" paskaidrojumi</dc:title>
  <dc:subject>paskaidrojuma raksts</dc:subject>
  <dc:creator>Zane Adijāne</dc:creator>
  <cp:keywords/>
  <dc:description>Zane.Adijane@fm.gov.lv
7095437</dc:description>
  <cp:lastModifiedBy>Lilita Rašmane</cp:lastModifiedBy>
  <cp:lastPrinted>2003-09-25T12:03:48Z</cp:lastPrinted>
  <dcterms:created xsi:type="dcterms:W3CDTF">1999-04-16T08:21:07Z</dcterms:created>
  <dcterms:modified xsi:type="dcterms:W3CDTF">2003-09-25T12:03:52Z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