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340" windowHeight="6030" activeTab="1"/>
  </bookViews>
  <sheets>
    <sheet name="kons_ekon" sheetId="1" r:id="rId1"/>
    <sheet name="pb_spb_ekon" sheetId="2" r:id="rId2"/>
  </sheets>
  <definedNames/>
  <calcPr fullCalcOnLoad="1"/>
</workbook>
</file>

<file path=xl/sharedStrings.xml><?xml version="1.0" encoding="utf-8"?>
<sst xmlns="http://schemas.openxmlformats.org/spreadsheetml/2006/main" count="57" uniqueCount="24">
  <si>
    <t>% no izdev</t>
  </si>
  <si>
    <t>% no IKP</t>
  </si>
  <si>
    <t>IKP milj. latu</t>
  </si>
  <si>
    <t>2003.gada plāns ar grozījumiem</t>
  </si>
  <si>
    <t>2004.gada projekts</t>
  </si>
  <si>
    <t xml:space="preserve">Ekonomiskās klasifikācijas koda nosaukums
 </t>
  </si>
  <si>
    <t>Uzturēšanas izdevumi</t>
  </si>
  <si>
    <t xml:space="preserve">    Kārtējie izdevumi</t>
  </si>
  <si>
    <t xml:space="preserve">          tai skaitā atalgojumi</t>
  </si>
  <si>
    <t xml:space="preserve">    Maksājumi par aizņēmumiem un kredītiem</t>
  </si>
  <si>
    <t xml:space="preserve">    Subsīdijas un dotācijas</t>
  </si>
  <si>
    <t>Izdevumi kapitālieguldījumiem</t>
  </si>
  <si>
    <t xml:space="preserve">     kapitālie izdevumi</t>
  </si>
  <si>
    <t xml:space="preserve">     investīcijas</t>
  </si>
  <si>
    <t xml:space="preserve">KOPĀ </t>
  </si>
  <si>
    <t xml:space="preserve">       kapitālie izdevumi</t>
  </si>
  <si>
    <t xml:space="preserve">       investīcijas</t>
  </si>
  <si>
    <t xml:space="preserve">KOPĀ 
</t>
  </si>
  <si>
    <t>t.sk. dotācija speciālajam budžetam</t>
  </si>
  <si>
    <t>* Lai dati būtu salīdzināmi, 2003.gadā pamatbudžetā ieskaitīti arī to speciālo budžetu izdevumi, kuri ar 2004.gadu tiek iekļauti pamatbudžetā</t>
  </si>
  <si>
    <t>I. Valsts pamatbudžetā</t>
  </si>
  <si>
    <t>II. Valsts speciālajā budžetā</t>
  </si>
  <si>
    <r>
      <t xml:space="preserve">Valsts  konsolidētā budžeta  izdevumi ekonomiskās klasifikācijas sadalījumā  </t>
    </r>
    <r>
      <rPr>
        <i/>
        <sz val="12"/>
        <rFont val="Times New Roman Baltic"/>
        <family val="1"/>
      </rPr>
      <t>(bez tīrajiem aizdevumiem), Ls</t>
    </r>
  </si>
  <si>
    <r>
      <t xml:space="preserve">Valsts pamatbudžeta un valsts speciālā budžeta izdevumi ekonomiskās klasifikācijas sadalījumā </t>
    </r>
    <r>
      <rPr>
        <i/>
        <sz val="12"/>
        <rFont val="Times New Roman Baltic"/>
        <family val="1"/>
      </rPr>
      <t>(bez tīrajiem aizdevumiem), Ls</t>
    </r>
  </si>
</sst>
</file>

<file path=xl/styles.xml><?xml version="1.0" encoding="utf-8"?>
<styleSheet xmlns="http://schemas.openxmlformats.org/spreadsheetml/2006/main">
  <numFmts count="5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.000"/>
    <numFmt numFmtId="181" formatCode="00.00"/>
    <numFmt numFmtId="182" formatCode="0.0"/>
    <numFmt numFmtId="183" formatCode="00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&quot;Ls&quot;* #,##0.00_);_(&quot;Ls&quot;* \(#,##0.00\);_(&quot;Ls&quot;* &quot;-&quot;??_);_(@_)"/>
    <numFmt numFmtId="190" formatCode="#\ ###\ ###"/>
    <numFmt numFmtId="191" formatCode="#.0\ ###\ ###"/>
    <numFmt numFmtId="192" formatCode="#.\ ###\ ###"/>
    <numFmt numFmtId="193" formatCode="#.###\ ###"/>
    <numFmt numFmtId="194" formatCode="#.##\ ###"/>
    <numFmt numFmtId="195" formatCode="#.#\ ###"/>
    <numFmt numFmtId="196" formatCode="#.\ ###"/>
    <numFmt numFmtId="197" formatCode="#.###"/>
    <numFmt numFmtId="198" formatCode="#.##"/>
    <numFmt numFmtId="199" formatCode="#.#"/>
    <numFmt numFmtId="200" formatCode="0.00000"/>
    <numFmt numFmtId="201" formatCode="0.0000"/>
    <numFmt numFmtId="202" formatCode="0.000"/>
    <numFmt numFmtId="203" formatCode="#,###,###"/>
    <numFmt numFmtId="204" formatCode="#,##0.0,,"/>
    <numFmt numFmtId="205" formatCode="#,###,###.0"/>
    <numFmt numFmtId="206" formatCode="#,##0.0"/>
    <numFmt numFmtId="207" formatCode="#,###,##0.0"/>
    <numFmt numFmtId="208" formatCode="0.000000"/>
    <numFmt numFmtId="209" formatCode="#,##0,,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i/>
      <sz val="12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i/>
      <sz val="12"/>
      <color indexed="8"/>
      <name val="Times New Roman Baltic"/>
      <family val="1"/>
    </font>
    <font>
      <i/>
      <sz val="11"/>
      <color indexed="8"/>
      <name val="Times New Roman Baltic"/>
      <family val="1"/>
    </font>
    <font>
      <i/>
      <sz val="11"/>
      <name val="Times New Roman Baltic"/>
      <family val="1"/>
    </font>
    <font>
      <b/>
      <sz val="12"/>
      <color indexed="8"/>
      <name val="Times New Roman Balti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203" fontId="9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206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right" wrapText="1"/>
    </xf>
    <xf numFmtId="206" fontId="6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203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0" fillId="0" borderId="4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3" fontId="12" fillId="0" borderId="3" xfId="0" applyNumberFormat="1" applyFont="1" applyBorder="1" applyAlignment="1">
      <alignment horizontal="right" vertical="center" wrapText="1"/>
    </xf>
    <xf numFmtId="206" fontId="12" fillId="0" borderId="1" xfId="0" applyNumberFormat="1" applyFont="1" applyBorder="1" applyAlignment="1">
      <alignment wrapText="1"/>
    </xf>
    <xf numFmtId="190" fontId="11" fillId="0" borderId="1" xfId="0" applyNumberFormat="1" applyFont="1" applyFill="1" applyBorder="1" applyAlignment="1">
      <alignment vertical="top"/>
    </xf>
    <xf numFmtId="3" fontId="12" fillId="0" borderId="3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Continuous" vertical="top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206" fontId="9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206" fontId="13" fillId="0" borderId="3" xfId="0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205" fontId="8" fillId="0" borderId="0" xfId="0" applyNumberFormat="1" applyFont="1" applyAlignment="1">
      <alignment vertical="top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2:G36"/>
  <sheetViews>
    <sheetView zoomScale="75" zoomScaleNormal="75" workbookViewId="0" topLeftCell="A1">
      <selection activeCell="A2" sqref="A2:G2"/>
    </sheetView>
  </sheetViews>
  <sheetFormatPr defaultColWidth="9.140625" defaultRowHeight="12.75"/>
  <cols>
    <col min="1" max="1" width="36.8515625" style="1" customWidth="1"/>
    <col min="2" max="2" width="16.57421875" style="1" customWidth="1"/>
    <col min="3" max="3" width="7.7109375" style="23" customWidth="1"/>
    <col min="4" max="4" width="7.421875" style="23" bestFit="1" customWidth="1"/>
    <col min="5" max="5" width="15.7109375" style="1" customWidth="1"/>
    <col min="6" max="6" width="6.7109375" style="23" customWidth="1"/>
    <col min="7" max="7" width="6.00390625" style="23" customWidth="1"/>
    <col min="8" max="16384" width="8.8515625" style="1" customWidth="1"/>
  </cols>
  <sheetData>
    <row r="2" spans="1:7" ht="30" customHeight="1">
      <c r="A2" s="49" t="s">
        <v>22</v>
      </c>
      <c r="B2" s="49"/>
      <c r="C2" s="49"/>
      <c r="D2" s="49"/>
      <c r="E2" s="49"/>
      <c r="F2" s="49"/>
      <c r="G2" s="49"/>
    </row>
    <row r="3" spans="1:7" ht="15.75">
      <c r="A3" s="2"/>
      <c r="C3" s="3"/>
      <c r="D3" s="3"/>
      <c r="F3" s="3"/>
      <c r="G3" s="3"/>
    </row>
    <row r="4" spans="1:7" ht="47.25">
      <c r="A4" s="4" t="s">
        <v>5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0</v>
      </c>
      <c r="G4" s="4" t="s">
        <v>1</v>
      </c>
    </row>
    <row r="5" spans="1:7" ht="22.5" customHeight="1">
      <c r="A5" s="5" t="s">
        <v>6</v>
      </c>
      <c r="B5" s="6">
        <f>B6+B8+B9</f>
        <v>1711968100</v>
      </c>
      <c r="C5" s="7">
        <f>B5/1851957801*100</f>
        <v>92.44098861624114</v>
      </c>
      <c r="D5" s="7">
        <f>B5/5612200000*100</f>
        <v>30.504402907950535</v>
      </c>
      <c r="E5" s="6">
        <f>E6+E8+E9</f>
        <v>1910874237</v>
      </c>
      <c r="F5" s="7">
        <f>E5/2072523798*100</f>
        <v>92.20035199808113</v>
      </c>
      <c r="G5" s="7">
        <f>E5/6167500000*100</f>
        <v>30.9829629023105</v>
      </c>
    </row>
    <row r="6" spans="1:7" ht="25.5" customHeight="1">
      <c r="A6" s="8" t="s">
        <v>7</v>
      </c>
      <c r="B6" s="9">
        <f>pb_spb_ekon!B6+pb_spb_ekon!B22</f>
        <v>542807195</v>
      </c>
      <c r="C6" s="7">
        <f aca="true" t="shared" si="0" ref="C6:C12">B6/1851957801*100</f>
        <v>29.309911635508158</v>
      </c>
      <c r="D6" s="7">
        <f aca="true" t="shared" si="1" ref="D6:D12">B6/5612200000*100</f>
        <v>9.671914668044618</v>
      </c>
      <c r="E6" s="9">
        <f>pb_spb_ekon!E6+pb_spb_ekon!E22</f>
        <v>590524457</v>
      </c>
      <c r="F6" s="7">
        <f aca="true" t="shared" si="2" ref="F6:F12">E6/2072523798*100</f>
        <v>28.493012122218342</v>
      </c>
      <c r="G6" s="7">
        <f aca="true" t="shared" si="3" ref="G6:G12">E6/6167500000*100</f>
        <v>9.5747783867045</v>
      </c>
    </row>
    <row r="7" spans="1:7" ht="23.25" customHeight="1">
      <c r="A7" s="10" t="s">
        <v>8</v>
      </c>
      <c r="B7" s="9">
        <f>pb_spb_ekon!B7+pb_spb_ekon!B23</f>
        <v>234841196</v>
      </c>
      <c r="C7" s="7">
        <f t="shared" si="0"/>
        <v>12.680699088996143</v>
      </c>
      <c r="D7" s="7">
        <f t="shared" si="1"/>
        <v>4.184476604540109</v>
      </c>
      <c r="E7" s="9">
        <f>pb_spb_ekon!E7+pb_spb_ekon!E23</f>
        <v>255773914</v>
      </c>
      <c r="F7" s="7">
        <f t="shared" si="2"/>
        <v>12.341181039601263</v>
      </c>
      <c r="G7" s="7">
        <f t="shared" si="3"/>
        <v>4.147124669639238</v>
      </c>
    </row>
    <row r="8" spans="1:7" ht="38.25" customHeight="1">
      <c r="A8" s="11" t="s">
        <v>9</v>
      </c>
      <c r="B8" s="9">
        <f>pb_spb_ekon!B8+pb_spb_ekon!B24</f>
        <v>60048192</v>
      </c>
      <c r="C8" s="7">
        <f t="shared" si="0"/>
        <v>3.242416861095638</v>
      </c>
      <c r="D8" s="7">
        <f t="shared" si="1"/>
        <v>1.0699581625743915</v>
      </c>
      <c r="E8" s="9">
        <f>pb_spb_ekon!E8+pb_spb_ekon!E24</f>
        <v>64200104</v>
      </c>
      <c r="F8" s="7">
        <f t="shared" si="2"/>
        <v>3.0976775302630326</v>
      </c>
      <c r="G8" s="7">
        <f t="shared" si="3"/>
        <v>1.0409420997162546</v>
      </c>
    </row>
    <row r="9" spans="1:7" ht="26.25" customHeight="1">
      <c r="A9" s="12" t="s">
        <v>10</v>
      </c>
      <c r="B9" s="9">
        <f>pb_spb_ekon!B9+pb_spb_ekon!B25-pb_spb_ekon!B10</f>
        <v>1109112713</v>
      </c>
      <c r="C9" s="7">
        <f t="shared" si="0"/>
        <v>59.88866011963736</v>
      </c>
      <c r="D9" s="7">
        <f t="shared" si="1"/>
        <v>19.762530077331526</v>
      </c>
      <c r="E9" s="9">
        <f>pb_spb_ekon!E9+pb_spb_ekon!E25-pb_spb_ekon!E10</f>
        <v>1256149676</v>
      </c>
      <c r="F9" s="7">
        <f t="shared" si="2"/>
        <v>60.60966234559976</v>
      </c>
      <c r="G9" s="7">
        <f t="shared" si="3"/>
        <v>20.367242415889745</v>
      </c>
    </row>
    <row r="10" spans="1:7" ht="24.75" customHeight="1">
      <c r="A10" s="13" t="s">
        <v>11</v>
      </c>
      <c r="B10" s="14">
        <f>B11+B12</f>
        <v>139989701</v>
      </c>
      <c r="C10" s="7">
        <f t="shared" si="0"/>
        <v>7.559011383758846</v>
      </c>
      <c r="D10" s="7">
        <f t="shared" si="1"/>
        <v>2.4943819001461103</v>
      </c>
      <c r="E10" s="14">
        <f>E11+E12</f>
        <v>161649561</v>
      </c>
      <c r="F10" s="7">
        <f t="shared" si="2"/>
        <v>7.799648001918865</v>
      </c>
      <c r="G10" s="7">
        <f t="shared" si="3"/>
        <v>2.620990044588569</v>
      </c>
    </row>
    <row r="11" spans="1:7" ht="25.5" customHeight="1">
      <c r="A11" s="12" t="s">
        <v>12</v>
      </c>
      <c r="B11" s="15">
        <f>pb_spb_ekon!B12+pb_spb_ekon!B27</f>
        <v>63062685</v>
      </c>
      <c r="C11" s="7">
        <f t="shared" si="0"/>
        <v>3.405190170421167</v>
      </c>
      <c r="D11" s="7">
        <f t="shared" si="1"/>
        <v>1.1236713766437403</v>
      </c>
      <c r="E11" s="15">
        <f>pb_spb_ekon!E12+pb_spb_ekon!E27</f>
        <v>68909579</v>
      </c>
      <c r="F11" s="7">
        <f t="shared" si="2"/>
        <v>3.3249113504268673</v>
      </c>
      <c r="G11" s="7">
        <f t="shared" si="3"/>
        <v>1.117301645723551</v>
      </c>
    </row>
    <row r="12" spans="1:7" ht="24.75" customHeight="1">
      <c r="A12" s="10" t="s">
        <v>13</v>
      </c>
      <c r="B12" s="15">
        <f>pb_spb_ekon!B13+pb_spb_ekon!B28-pb_spb_ekon!B14</f>
        <v>76927016</v>
      </c>
      <c r="C12" s="7">
        <f t="shared" si="0"/>
        <v>4.15382121333768</v>
      </c>
      <c r="D12" s="7">
        <f t="shared" si="1"/>
        <v>1.37071052350237</v>
      </c>
      <c r="E12" s="15">
        <f>pb_spb_ekon!E13+pb_spb_ekon!E28-pb_spb_ekon!E14</f>
        <v>92739982</v>
      </c>
      <c r="F12" s="7">
        <f t="shared" si="2"/>
        <v>4.474736651491999</v>
      </c>
      <c r="G12" s="7">
        <f t="shared" si="3"/>
        <v>1.5036883988650183</v>
      </c>
    </row>
    <row r="13" spans="1:7" s="19" customFormat="1" ht="33" customHeight="1">
      <c r="A13" s="16" t="s">
        <v>14</v>
      </c>
      <c r="B13" s="17">
        <f aca="true" t="shared" si="4" ref="B13:G13">B5+B10</f>
        <v>1851957801</v>
      </c>
      <c r="C13" s="18">
        <f t="shared" si="4"/>
        <v>99.99999999999999</v>
      </c>
      <c r="D13" s="18">
        <f t="shared" si="4"/>
        <v>32.998784808096644</v>
      </c>
      <c r="E13" s="17">
        <f t="shared" si="4"/>
        <v>2072523798</v>
      </c>
      <c r="F13" s="18">
        <f t="shared" si="4"/>
        <v>100</v>
      </c>
      <c r="G13" s="18">
        <f t="shared" si="4"/>
        <v>33.60395294689907</v>
      </c>
    </row>
    <row r="14" spans="3:7" ht="15.75">
      <c r="C14" s="20"/>
      <c r="D14" s="20"/>
      <c r="F14" s="20"/>
      <c r="G14" s="20"/>
    </row>
    <row r="15" spans="1:7" ht="15.75">
      <c r="A15" s="21" t="s">
        <v>2</v>
      </c>
      <c r="B15" s="22">
        <v>5612.2</v>
      </c>
      <c r="C15" s="1"/>
      <c r="D15" s="1"/>
      <c r="E15" s="22">
        <v>6167.5</v>
      </c>
      <c r="F15" s="1"/>
      <c r="G15" s="1"/>
    </row>
    <row r="16" spans="3:7" ht="15.75">
      <c r="C16" s="20"/>
      <c r="D16" s="20"/>
      <c r="F16" s="20"/>
      <c r="G16" s="20"/>
    </row>
    <row r="17" spans="3:7" ht="15.75">
      <c r="C17" s="20"/>
      <c r="D17" s="20"/>
      <c r="F17" s="20"/>
      <c r="G17" s="20"/>
    </row>
    <row r="18" spans="3:7" ht="15.75">
      <c r="C18" s="20"/>
      <c r="D18" s="20"/>
      <c r="F18" s="20"/>
      <c r="G18" s="20"/>
    </row>
    <row r="19" spans="3:7" ht="15.75">
      <c r="C19" s="20"/>
      <c r="D19" s="20"/>
      <c r="F19" s="20"/>
      <c r="G19" s="20"/>
    </row>
    <row r="20" spans="3:7" ht="15.75">
      <c r="C20" s="20"/>
      <c r="D20" s="20"/>
      <c r="F20" s="20"/>
      <c r="G20" s="20"/>
    </row>
    <row r="21" spans="3:7" ht="15.75">
      <c r="C21" s="20"/>
      <c r="D21" s="20"/>
      <c r="F21" s="20"/>
      <c r="G21" s="20"/>
    </row>
    <row r="22" spans="3:7" ht="15.75">
      <c r="C22" s="20"/>
      <c r="D22" s="20"/>
      <c r="F22" s="20"/>
      <c r="G22" s="20"/>
    </row>
    <row r="23" spans="3:7" ht="15.75">
      <c r="C23" s="20"/>
      <c r="D23" s="20"/>
      <c r="F23" s="20"/>
      <c r="G23" s="20"/>
    </row>
    <row r="24" spans="3:7" ht="15.75">
      <c r="C24" s="20"/>
      <c r="D24" s="20"/>
      <c r="F24" s="20"/>
      <c r="G24" s="20"/>
    </row>
    <row r="25" spans="3:7" ht="15.75">
      <c r="C25" s="20"/>
      <c r="D25" s="20"/>
      <c r="F25" s="20"/>
      <c r="G25" s="20"/>
    </row>
    <row r="26" spans="3:7" ht="15.75">
      <c r="C26" s="20"/>
      <c r="D26" s="20"/>
      <c r="F26" s="20"/>
      <c r="G26" s="20"/>
    </row>
    <row r="27" spans="3:7" ht="15.75">
      <c r="C27" s="20"/>
      <c r="D27" s="20"/>
      <c r="F27" s="20"/>
      <c r="G27" s="20"/>
    </row>
    <row r="28" spans="3:7" ht="15.75">
      <c r="C28" s="20"/>
      <c r="D28" s="20"/>
      <c r="F28" s="20"/>
      <c r="G28" s="20"/>
    </row>
    <row r="29" spans="3:7" ht="15.75">
      <c r="C29" s="20"/>
      <c r="D29" s="20"/>
      <c r="F29" s="20"/>
      <c r="G29" s="20"/>
    </row>
    <row r="30" spans="3:7" ht="15.75">
      <c r="C30" s="20"/>
      <c r="D30" s="20"/>
      <c r="F30" s="20"/>
      <c r="G30" s="20"/>
    </row>
    <row r="31" spans="3:7" ht="15.75">
      <c r="C31" s="20"/>
      <c r="D31" s="20"/>
      <c r="F31" s="20"/>
      <c r="G31" s="20"/>
    </row>
    <row r="32" spans="3:7" ht="15.75">
      <c r="C32" s="20"/>
      <c r="D32" s="20"/>
      <c r="F32" s="20"/>
      <c r="G32" s="20"/>
    </row>
    <row r="33" spans="3:7" ht="15.75">
      <c r="C33" s="20"/>
      <c r="D33" s="20"/>
      <c r="F33" s="20"/>
      <c r="G33" s="20"/>
    </row>
    <row r="34" spans="3:7" ht="15.75">
      <c r="C34" s="20"/>
      <c r="D34" s="20"/>
      <c r="F34" s="20"/>
      <c r="G34" s="20"/>
    </row>
    <row r="35" spans="3:7" ht="15.75">
      <c r="C35" s="20"/>
      <c r="D35" s="20"/>
      <c r="F35" s="20"/>
      <c r="G35" s="20"/>
    </row>
    <row r="36" spans="3:7" ht="15.75">
      <c r="C36" s="20"/>
      <c r="D36" s="20"/>
      <c r="F36" s="20"/>
      <c r="G36" s="20"/>
    </row>
  </sheetData>
  <mergeCells count="1">
    <mergeCell ref="A2:G2"/>
  </mergeCells>
  <printOptions/>
  <pageMargins left="0.63" right="0.17" top="0.62" bottom="0.62" header="0.5" footer="0.31"/>
  <pageSetup fitToHeight="1" fitToWidth="1" horizontalDpi="120" verticalDpi="120" orientation="portrait" paperSize="9" scale="97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39"/>
  <sheetViews>
    <sheetView tabSelected="1" zoomScale="75" zoomScaleNormal="75" workbookViewId="0" topLeftCell="A1">
      <pane xSplit="1" ySplit="5" topLeftCell="B21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140625" defaultRowHeight="12.75"/>
  <cols>
    <col min="1" max="1" width="36.00390625" style="21" customWidth="1"/>
    <col min="2" max="2" width="16.28125" style="1" customWidth="1"/>
    <col min="3" max="3" width="7.421875" style="23" customWidth="1"/>
    <col min="4" max="4" width="7.7109375" style="23" customWidth="1"/>
    <col min="5" max="5" width="16.28125" style="1" customWidth="1"/>
    <col min="6" max="6" width="7.421875" style="23" customWidth="1"/>
    <col min="7" max="7" width="6.421875" style="23" customWidth="1"/>
    <col min="8" max="16384" width="8.8515625" style="1" customWidth="1"/>
  </cols>
  <sheetData>
    <row r="2" spans="1:7" ht="30.75" customHeight="1">
      <c r="A2" s="49" t="s">
        <v>23</v>
      </c>
      <c r="B2" s="49"/>
      <c r="C2" s="49"/>
      <c r="D2" s="49"/>
      <c r="E2" s="49"/>
      <c r="F2" s="49"/>
      <c r="G2" s="49"/>
    </row>
    <row r="3" spans="1:7" ht="15.75">
      <c r="A3" s="24" t="s">
        <v>20</v>
      </c>
      <c r="C3" s="3"/>
      <c r="D3" s="3"/>
      <c r="F3" s="3"/>
      <c r="G3" s="3"/>
    </row>
    <row r="4" spans="1:7" ht="47.25">
      <c r="A4" s="4" t="s">
        <v>5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0</v>
      </c>
      <c r="G4" s="4" t="s">
        <v>1</v>
      </c>
    </row>
    <row r="5" spans="1:7" ht="16.5" customHeight="1">
      <c r="A5" s="5" t="s">
        <v>6</v>
      </c>
      <c r="B5" s="6">
        <f>B6+B8+B9</f>
        <v>1179213955</v>
      </c>
      <c r="C5" s="7">
        <f>B5/1317571189*100</f>
        <v>89.4990695641266</v>
      </c>
      <c r="D5" s="7">
        <f>B5/5612200000*100</f>
        <v>21.01161674566124</v>
      </c>
      <c r="E5" s="6">
        <f>E6+E8+E9</f>
        <v>1335000842</v>
      </c>
      <c r="F5" s="7">
        <f>E5/1494545103*100</f>
        <v>89.32489486735817</v>
      </c>
      <c r="G5" s="7">
        <f>E5/6167500000*100</f>
        <v>21.645737203080664</v>
      </c>
    </row>
    <row r="6" spans="1:7" ht="16.5" customHeight="1">
      <c r="A6" s="8" t="s">
        <v>7</v>
      </c>
      <c r="B6" s="9">
        <f>507460698+35346497-576142</f>
        <v>542231053</v>
      </c>
      <c r="C6" s="7">
        <f aca="true" t="shared" si="0" ref="C6:C13">B6/1317571189*100</f>
        <v>41.15383347229521</v>
      </c>
      <c r="D6" s="7">
        <f aca="true" t="shared" si="1" ref="D6:D13">B6/5612200000*100</f>
        <v>9.661648783008445</v>
      </c>
      <c r="E6" s="9">
        <v>556662504</v>
      </c>
      <c r="F6" s="7">
        <f aca="true" t="shared" si="2" ref="F6:F13">E6/1494545103*100</f>
        <v>37.24628335957286</v>
      </c>
      <c r="G6" s="7">
        <f aca="true" t="shared" si="3" ref="G6:G13">E6/6167500000*100</f>
        <v>9.025739829752737</v>
      </c>
    </row>
    <row r="7" spans="1:7" ht="16.5" customHeight="1">
      <c r="A7" s="10" t="s">
        <v>8</v>
      </c>
      <c r="B7" s="25">
        <f>232560693+2280503-0</f>
        <v>234841196</v>
      </c>
      <c r="C7" s="7">
        <f t="shared" si="0"/>
        <v>17.823795629459532</v>
      </c>
      <c r="D7" s="7">
        <f t="shared" si="1"/>
        <v>4.184476604540109</v>
      </c>
      <c r="E7" s="25">
        <v>252097528</v>
      </c>
      <c r="F7" s="7">
        <f t="shared" si="2"/>
        <v>16.86784343235709</v>
      </c>
      <c r="G7" s="7">
        <f t="shared" si="3"/>
        <v>4.0875156546412645</v>
      </c>
    </row>
    <row r="8" spans="1:7" ht="31.5">
      <c r="A8" s="11" t="s">
        <v>9</v>
      </c>
      <c r="B8" s="25">
        <f>49223355+10824837-5707420</f>
        <v>54340772</v>
      </c>
      <c r="C8" s="7">
        <f t="shared" si="0"/>
        <v>4.1243139235036805</v>
      </c>
      <c r="D8" s="7">
        <f t="shared" si="1"/>
        <v>0.9682615017283775</v>
      </c>
      <c r="E8" s="25">
        <v>58593674</v>
      </c>
      <c r="F8" s="7">
        <f t="shared" si="2"/>
        <v>3.92050222387969</v>
      </c>
      <c r="G8" s="7">
        <f t="shared" si="3"/>
        <v>0.9500393027969194</v>
      </c>
    </row>
    <row r="9" spans="1:7" ht="21" customHeight="1">
      <c r="A9" s="12" t="s">
        <v>10</v>
      </c>
      <c r="B9" s="15">
        <f>439540580+773002207-541370846-88529811</f>
        <v>582642130</v>
      </c>
      <c r="C9" s="7">
        <f t="shared" si="0"/>
        <v>44.22092216832771</v>
      </c>
      <c r="D9" s="7">
        <f t="shared" si="1"/>
        <v>10.381706460924415</v>
      </c>
      <c r="E9" s="15">
        <v>719744664</v>
      </c>
      <c r="F9" s="7">
        <f t="shared" si="2"/>
        <v>48.15810928390563</v>
      </c>
      <c r="G9" s="7">
        <f t="shared" si="3"/>
        <v>11.66995807053101</v>
      </c>
    </row>
    <row r="10" spans="1:7" ht="18" customHeight="1">
      <c r="A10" s="26" t="s">
        <v>18</v>
      </c>
      <c r="B10" s="27">
        <f>3634690+9179577+1857709+208727+19560</f>
        <v>14900263</v>
      </c>
      <c r="C10" s="7"/>
      <c r="D10" s="28"/>
      <c r="E10" s="29">
        <v>14552129</v>
      </c>
      <c r="F10" s="7"/>
      <c r="G10" s="28"/>
    </row>
    <row r="11" spans="1:7" ht="21" customHeight="1">
      <c r="A11" s="13" t="s">
        <v>11</v>
      </c>
      <c r="B11" s="14">
        <f>B12+B13</f>
        <v>138357234</v>
      </c>
      <c r="C11" s="7">
        <f t="shared" si="0"/>
        <v>10.500930435873396</v>
      </c>
      <c r="D11" s="7">
        <f t="shared" si="1"/>
        <v>2.4652940736253166</v>
      </c>
      <c r="E11" s="14">
        <f>E12+E13</f>
        <v>159544261</v>
      </c>
      <c r="F11" s="7">
        <f t="shared" si="2"/>
        <v>10.675105132641821</v>
      </c>
      <c r="G11" s="7">
        <f t="shared" si="3"/>
        <v>2.586854657478719</v>
      </c>
    </row>
    <row r="12" spans="1:7" ht="20.25" customHeight="1">
      <c r="A12" s="12" t="s">
        <v>12</v>
      </c>
      <c r="B12" s="15">
        <f>36159550+26979435-76300</f>
        <v>63062685</v>
      </c>
      <c r="C12" s="7">
        <f t="shared" si="0"/>
        <v>4.786282936853137</v>
      </c>
      <c r="D12" s="7">
        <f t="shared" si="1"/>
        <v>1.1236713766437403</v>
      </c>
      <c r="E12" s="15">
        <v>68888214</v>
      </c>
      <c r="F12" s="7">
        <f t="shared" si="2"/>
        <v>4.6093098068248795</v>
      </c>
      <c r="G12" s="7">
        <f t="shared" si="3"/>
        <v>1.1169552330766113</v>
      </c>
    </row>
    <row r="13" spans="1:7" ht="19.5" customHeight="1">
      <c r="A13" s="10" t="s">
        <v>13</v>
      </c>
      <c r="B13" s="25">
        <f>70868695+6808321-2232467-150000</f>
        <v>75294549</v>
      </c>
      <c r="C13" s="7">
        <f t="shared" si="0"/>
        <v>5.71464749902026</v>
      </c>
      <c r="D13" s="7">
        <f t="shared" si="1"/>
        <v>1.3416226969815759</v>
      </c>
      <c r="E13" s="25">
        <v>90656047</v>
      </c>
      <c r="F13" s="7">
        <f t="shared" si="2"/>
        <v>6.065795325816942</v>
      </c>
      <c r="G13" s="7">
        <f t="shared" si="3"/>
        <v>1.4698994244021077</v>
      </c>
    </row>
    <row r="14" spans="1:7" ht="16.5" customHeight="1">
      <c r="A14" s="26" t="s">
        <v>18</v>
      </c>
      <c r="B14" s="30">
        <f>600000</f>
        <v>600000</v>
      </c>
      <c r="C14" s="7"/>
      <c r="D14" s="28"/>
      <c r="E14" s="30"/>
      <c r="F14" s="7"/>
      <c r="G14" s="28"/>
    </row>
    <row r="15" spans="1:7" ht="30" customHeight="1">
      <c r="A15" s="16" t="s">
        <v>14</v>
      </c>
      <c r="B15" s="17">
        <f aca="true" t="shared" si="4" ref="B15:G15">B5+B11</f>
        <v>1317571189</v>
      </c>
      <c r="C15" s="18">
        <f t="shared" si="4"/>
        <v>100</v>
      </c>
      <c r="D15" s="18">
        <f t="shared" si="4"/>
        <v>23.476910819286555</v>
      </c>
      <c r="E15" s="17">
        <f t="shared" si="4"/>
        <v>1494545103</v>
      </c>
      <c r="F15" s="18">
        <f t="shared" si="4"/>
        <v>99.99999999999999</v>
      </c>
      <c r="G15" s="18">
        <f t="shared" si="4"/>
        <v>24.23259186055938</v>
      </c>
    </row>
    <row r="16" spans="1:7" ht="33.75" customHeight="1">
      <c r="A16" s="50" t="s">
        <v>19</v>
      </c>
      <c r="B16" s="50"/>
      <c r="C16" s="50"/>
      <c r="D16" s="50"/>
      <c r="E16" s="50"/>
      <c r="F16" s="50"/>
      <c r="G16" s="50"/>
    </row>
    <row r="17" spans="1:7" ht="16.5" customHeight="1">
      <c r="A17" s="31"/>
      <c r="B17" s="31"/>
      <c r="C17" s="31"/>
      <c r="D17" s="31"/>
      <c r="E17" s="31"/>
      <c r="F17" s="31"/>
      <c r="G17" s="31"/>
    </row>
    <row r="18" spans="1:7" s="32" customFormat="1" ht="15.75">
      <c r="A18" s="51"/>
      <c r="B18" s="51"/>
      <c r="C18" s="51"/>
      <c r="D18" s="51"/>
      <c r="E18" s="51"/>
      <c r="F18" s="51"/>
      <c r="G18" s="51"/>
    </row>
    <row r="19" spans="1:7" s="32" customFormat="1" ht="15.75">
      <c r="A19" s="24" t="s">
        <v>21</v>
      </c>
      <c r="C19" s="33"/>
      <c r="D19" s="33"/>
      <c r="F19" s="33"/>
      <c r="G19" s="33"/>
    </row>
    <row r="20" spans="1:7" s="32" customFormat="1" ht="47.25">
      <c r="A20" s="34" t="s">
        <v>5</v>
      </c>
      <c r="B20" s="34" t="s">
        <v>3</v>
      </c>
      <c r="C20" s="34" t="s">
        <v>0</v>
      </c>
      <c r="D20" s="34" t="s">
        <v>1</v>
      </c>
      <c r="E20" s="34" t="s">
        <v>4</v>
      </c>
      <c r="F20" s="34" t="s">
        <v>0</v>
      </c>
      <c r="G20" s="34" t="s">
        <v>1</v>
      </c>
    </row>
    <row r="21" spans="1:7" s="32" customFormat="1" ht="15.75">
      <c r="A21" s="35" t="s">
        <v>6</v>
      </c>
      <c r="B21" s="36">
        <f>B22+B24+B25</f>
        <v>547654408</v>
      </c>
      <c r="C21" s="37">
        <f>B21/549886875*100</f>
        <v>99.5940134050299</v>
      </c>
      <c r="D21" s="37">
        <f>B21/5612200000*100</f>
        <v>9.758283881543779</v>
      </c>
      <c r="E21" s="36">
        <f>E22+E24+E25</f>
        <v>590425524</v>
      </c>
      <c r="F21" s="37">
        <f>E21/592530824*100</f>
        <v>99.644693589814</v>
      </c>
      <c r="G21" s="37">
        <f>E21/6167500000*100</f>
        <v>9.57317428455614</v>
      </c>
    </row>
    <row r="22" spans="1:7" s="32" customFormat="1" ht="15.75">
      <c r="A22" s="38" t="s">
        <v>7</v>
      </c>
      <c r="B22" s="39">
        <v>576142</v>
      </c>
      <c r="C22" s="37">
        <f aca="true" t="shared" si="5" ref="C22:C28">B22/549886875*100</f>
        <v>0.10477464114778154</v>
      </c>
      <c r="D22" s="37">
        <f aca="true" t="shared" si="6" ref="D22:D28">B22/5612200000*100</f>
        <v>0.010265885036171199</v>
      </c>
      <c r="E22" s="39">
        <v>33861953</v>
      </c>
      <c r="F22" s="37">
        <f aca="true" t="shared" si="7" ref="F22:F28">E22/592530824*100</f>
        <v>5.71480024809646</v>
      </c>
      <c r="G22" s="37">
        <f aca="true" t="shared" si="8" ref="G22:G28">E22/6167500000*100</f>
        <v>0.5490385569517633</v>
      </c>
    </row>
    <row r="23" spans="1:7" s="32" customFormat="1" ht="15.75">
      <c r="A23" s="40" t="s">
        <v>8</v>
      </c>
      <c r="B23" s="41">
        <v>0</v>
      </c>
      <c r="C23" s="37">
        <f t="shared" si="5"/>
        <v>0</v>
      </c>
      <c r="D23" s="37">
        <f t="shared" si="6"/>
        <v>0</v>
      </c>
      <c r="E23" s="41">
        <v>3676386</v>
      </c>
      <c r="F23" s="37">
        <f t="shared" si="7"/>
        <v>0.6204548102969238</v>
      </c>
      <c r="G23" s="37">
        <f t="shared" si="8"/>
        <v>0.05960901499797325</v>
      </c>
    </row>
    <row r="24" spans="1:7" s="32" customFormat="1" ht="31.5">
      <c r="A24" s="42" t="s">
        <v>9</v>
      </c>
      <c r="B24" s="41">
        <v>5707420</v>
      </c>
      <c r="C24" s="37">
        <f t="shared" si="5"/>
        <v>1.0379262098227022</v>
      </c>
      <c r="D24" s="37">
        <f t="shared" si="6"/>
        <v>0.10169666084601403</v>
      </c>
      <c r="E24" s="41">
        <v>5606430</v>
      </c>
      <c r="F24" s="37">
        <f t="shared" si="7"/>
        <v>0.946183687483573</v>
      </c>
      <c r="G24" s="37">
        <f t="shared" si="8"/>
        <v>0.09090279691933523</v>
      </c>
    </row>
    <row r="25" spans="1:7" s="32" customFormat="1" ht="15.75">
      <c r="A25" s="40" t="s">
        <v>10</v>
      </c>
      <c r="B25" s="41">
        <v>541370846</v>
      </c>
      <c r="C25" s="37">
        <f t="shared" si="5"/>
        <v>98.45131255405941</v>
      </c>
      <c r="D25" s="37">
        <f t="shared" si="6"/>
        <v>9.646321335661593</v>
      </c>
      <c r="E25" s="41">
        <v>550957141</v>
      </c>
      <c r="F25" s="37">
        <f t="shared" si="7"/>
        <v>92.98370965423396</v>
      </c>
      <c r="G25" s="37">
        <f t="shared" si="8"/>
        <v>8.933232930685042</v>
      </c>
    </row>
    <row r="26" spans="1:7" s="32" customFormat="1" ht="15.75">
      <c r="A26" s="43" t="s">
        <v>11</v>
      </c>
      <c r="B26" s="36">
        <f>B27+B28</f>
        <v>2232467</v>
      </c>
      <c r="C26" s="37">
        <f t="shared" si="5"/>
        <v>0.40598659497010176</v>
      </c>
      <c r="D26" s="37">
        <f t="shared" si="6"/>
        <v>0.039778821139660026</v>
      </c>
      <c r="E26" s="36">
        <f>E27+E28</f>
        <v>2105300</v>
      </c>
      <c r="F26" s="37">
        <f t="shared" si="7"/>
        <v>0.3553064101860125</v>
      </c>
      <c r="G26" s="37">
        <f t="shared" si="8"/>
        <v>0.03413538710985002</v>
      </c>
    </row>
    <row r="27" spans="1:7" s="32" customFormat="1" ht="15.75">
      <c r="A27" s="40" t="s">
        <v>15</v>
      </c>
      <c r="B27" s="41">
        <v>0</v>
      </c>
      <c r="C27" s="37">
        <f t="shared" si="5"/>
        <v>0</v>
      </c>
      <c r="D27" s="37">
        <f t="shared" si="6"/>
        <v>0</v>
      </c>
      <c r="E27" s="41">
        <v>21365</v>
      </c>
      <c r="F27" s="37">
        <f t="shared" si="7"/>
        <v>0.0036057195903786434</v>
      </c>
      <c r="G27" s="37">
        <f t="shared" si="8"/>
        <v>0.00034641264693960274</v>
      </c>
    </row>
    <row r="28" spans="1:7" s="32" customFormat="1" ht="15.75">
      <c r="A28" s="40" t="s">
        <v>16</v>
      </c>
      <c r="B28" s="41">
        <v>2232467</v>
      </c>
      <c r="C28" s="37">
        <f t="shared" si="5"/>
        <v>0.40598659497010176</v>
      </c>
      <c r="D28" s="37">
        <f t="shared" si="6"/>
        <v>0.039778821139660026</v>
      </c>
      <c r="E28" s="41">
        <v>2083935</v>
      </c>
      <c r="F28" s="37">
        <f t="shared" si="7"/>
        <v>0.3517006905956339</v>
      </c>
      <c r="G28" s="37">
        <f t="shared" si="8"/>
        <v>0.03378897446291042</v>
      </c>
    </row>
    <row r="29" spans="1:7" s="32" customFormat="1" ht="31.5">
      <c r="A29" s="44" t="s">
        <v>17</v>
      </c>
      <c r="B29" s="45">
        <f aca="true" t="shared" si="9" ref="B29:G29">B21+B26</f>
        <v>549886875</v>
      </c>
      <c r="C29" s="46">
        <f t="shared" si="9"/>
        <v>100</v>
      </c>
      <c r="D29" s="46">
        <f t="shared" si="9"/>
        <v>9.798062702683438</v>
      </c>
      <c r="E29" s="45">
        <f t="shared" si="9"/>
        <v>592530824</v>
      </c>
      <c r="F29" s="46">
        <f t="shared" si="9"/>
        <v>100.00000000000001</v>
      </c>
      <c r="G29" s="46">
        <f t="shared" si="9"/>
        <v>9.607309671665991</v>
      </c>
    </row>
    <row r="30" s="32" customFormat="1" ht="15.75">
      <c r="A30" s="47"/>
    </row>
    <row r="31" spans="1:5" s="32" customFormat="1" ht="15.75">
      <c r="A31" s="47" t="s">
        <v>2</v>
      </c>
      <c r="B31" s="48">
        <v>5612.2</v>
      </c>
      <c r="E31" s="48">
        <v>6167.5</v>
      </c>
    </row>
    <row r="32" spans="3:7" ht="15.75">
      <c r="C32" s="20"/>
      <c r="D32" s="20"/>
      <c r="F32" s="20"/>
      <c r="G32" s="20"/>
    </row>
    <row r="33" spans="3:7" ht="15.75">
      <c r="C33" s="20"/>
      <c r="D33" s="20"/>
      <c r="F33" s="20"/>
      <c r="G33" s="20"/>
    </row>
    <row r="34" spans="3:7" ht="15.75">
      <c r="C34" s="20"/>
      <c r="D34" s="20"/>
      <c r="F34" s="20"/>
      <c r="G34" s="20"/>
    </row>
    <row r="35" spans="3:7" ht="15.75">
      <c r="C35" s="20"/>
      <c r="D35" s="20"/>
      <c r="F35" s="20"/>
      <c r="G35" s="20"/>
    </row>
    <row r="36" spans="3:7" ht="15.75">
      <c r="C36" s="20"/>
      <c r="D36" s="20"/>
      <c r="F36" s="20"/>
      <c r="G36" s="20"/>
    </row>
    <row r="37" spans="3:7" ht="15.75">
      <c r="C37" s="20"/>
      <c r="D37" s="20"/>
      <c r="F37" s="20"/>
      <c r="G37" s="20"/>
    </row>
    <row r="38" spans="3:7" ht="15.75">
      <c r="C38" s="20"/>
      <c r="D38" s="20"/>
      <c r="F38" s="20"/>
      <c r="G38" s="20"/>
    </row>
    <row r="39" spans="3:7" ht="15.75">
      <c r="C39" s="20"/>
      <c r="D39" s="20"/>
      <c r="F39" s="20"/>
      <c r="G39" s="20"/>
    </row>
  </sheetData>
  <mergeCells count="3">
    <mergeCell ref="A2:G2"/>
    <mergeCell ref="A16:G16"/>
    <mergeCell ref="A18:G18"/>
  </mergeCells>
  <printOptions/>
  <pageMargins left="0.49" right="0.23" top="0.8" bottom="0.62" header="0.5" footer="0.31"/>
  <pageSetup horizontalDpi="120" verticalDpi="12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2004.gadam" paskaidrojumi</dc:title>
  <dc:subject>paskaidrojuma raksts</dc:subject>
  <dc:creator>Zane Adijāne</dc:creator>
  <cp:keywords/>
  <dc:description>Zane.Adijane@fm.gov.lv
7095437</dc:description>
  <cp:lastModifiedBy>Lilita Rašmane</cp:lastModifiedBy>
  <cp:lastPrinted>2003-09-25T09:07:33Z</cp:lastPrinted>
  <dcterms:created xsi:type="dcterms:W3CDTF">1999-04-16T08:21:07Z</dcterms:created>
  <dcterms:modified xsi:type="dcterms:W3CDTF">2003-09-24T12:10:04Z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