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540" windowWidth="5970" windowHeight="5820" tabRatio="596" activeTab="0"/>
  </bookViews>
  <sheets>
    <sheet name="2004" sheetId="1" r:id="rId1"/>
  </sheets>
  <definedNames>
    <definedName name="_xlnm.Print_Area" localSheetId="0">'2004'!$E$3:$N$210</definedName>
    <definedName name="_xlnm.Print_Titles" localSheetId="0">'2004'!$5:$6</definedName>
  </definedNames>
  <calcPr fullCalcOnLoad="1"/>
</workbook>
</file>

<file path=xl/sharedStrings.xml><?xml version="1.0" encoding="utf-8"?>
<sst xmlns="http://schemas.openxmlformats.org/spreadsheetml/2006/main" count="277" uniqueCount="269">
  <si>
    <t>t.sk.  ISPA programmas projekta "Ūdenssaimniecības un kanalizācijas pakalpojumu attīstība Jelgavā"  attiecināmās izmaksas ISPA2000 (2000/LV/16/P/PE/002)</t>
  </si>
  <si>
    <t>t.sk.  ISPA programmas projekta "Ūdenssaimniecības un kanalizācijas pakalpojumu attīstība Ventspilī"  attiecināmās izmaksas ISPA2000 (2000/LV/16/P/PE/003)</t>
  </si>
  <si>
    <t>t.sk.  ISPA programmas projekta "Sadzīves atkritumu apsaimniekošana Ziemeļvidzemes reģionā"  attiecināmās izmaksas ISPA2001(2001/LV/16/P/PE/006)</t>
  </si>
  <si>
    <t>t.sk. ISPA programmas projekta "Sadzīves atkritumu apsaimniekošana Ziemeļvidzemes reģionā"  neattiecināmās izmaksas ISPA2001(2001/LV/16/P/PE/006)</t>
  </si>
  <si>
    <t>t.sk.  ārvalstu ieguldījums Phare programmas projektam "Migrācijas un patvēruma vadības sistēma" P2001(LE01.04.02)</t>
  </si>
  <si>
    <t>Budžeta</t>
  </si>
  <si>
    <t>programma</t>
  </si>
  <si>
    <t>apakšprogramma</t>
  </si>
  <si>
    <t>Budžeta programma</t>
  </si>
  <si>
    <t>Budžeta apakšprogramma</t>
  </si>
  <si>
    <t>02.00.00 Valsts ieņēmumu un muitas politikas nodrošināšana</t>
  </si>
  <si>
    <t>02.05.00 Muitas kontroles punktu būvniecība</t>
  </si>
  <si>
    <t xml:space="preserve">  "       "      "    "    "    "</t>
  </si>
  <si>
    <t>Iekšlietu ministrija</t>
  </si>
  <si>
    <t>24.00.00 Valsts robežas izbūve</t>
  </si>
  <si>
    <t>Satiksmes ministrija</t>
  </si>
  <si>
    <t>17.00.00 Dzelzceļa nozares investīciju projektu īstenošana</t>
  </si>
  <si>
    <t>Labklājības ministrija</t>
  </si>
  <si>
    <t>11.00.00 Labklājības sistēmas reforma</t>
  </si>
  <si>
    <t>11.02.00 Valsts investīcijas VSAA</t>
  </si>
  <si>
    <t>11.03.00 Labklājības sistēmas reformas projekta īstenošanai</t>
  </si>
  <si>
    <t>Tieslietu ministrija</t>
  </si>
  <si>
    <t>01.00.00 Centrālais aparāts</t>
  </si>
  <si>
    <t>14.00.00 ES un starptautiskā finansējuma koordinācija</t>
  </si>
  <si>
    <t>14.03.00 ES finansētie pašvaldību projekti</t>
  </si>
  <si>
    <t>Centrālais aparāts</t>
  </si>
  <si>
    <t>12.00.00 Radioaktīvo vielu</t>
  </si>
  <si>
    <t>12.04.00 Bīst.atkritumu</t>
  </si>
  <si>
    <t>02.00.00 IeM vienotā sakaru un informācijas sistēma</t>
  </si>
  <si>
    <t>02.02.00 Informācijas centrs</t>
  </si>
  <si>
    <t>11.00.00 Pilsonības un migrācijas lietu pārvalde</t>
  </si>
  <si>
    <t>Zemkopības ministrija</t>
  </si>
  <si>
    <t>02.00.00 Lauksaimniecība</t>
  </si>
  <si>
    <t>02.13.00 Integrētā administratīvās kontroles sistēma</t>
  </si>
  <si>
    <t>15.00.00 Investīcijas projekta TRm04 "Uzlabojumi VIA Baltica maršrutā un Rietumu -Austrumu koridorā"(ISPA) īstenošanai</t>
  </si>
  <si>
    <t>Finanšu ministrija</t>
  </si>
  <si>
    <t>Radio un televīzija</t>
  </si>
  <si>
    <t>latos</t>
  </si>
  <si>
    <t>Vides ministrija</t>
  </si>
  <si>
    <t>Aizsardzības ministrija</t>
  </si>
  <si>
    <t>1. MD33 Aizsardzības ministrijas un NBS  IT un informācijas drošības attīstība</t>
  </si>
  <si>
    <t>6. MD05 Jūras spēki: programma (BALTRON)</t>
  </si>
  <si>
    <t xml:space="preserve"> </t>
  </si>
  <si>
    <t>Dotācijas no vispārējiem ieņēmumiem</t>
  </si>
  <si>
    <t>Ārvalstu finanšu palīdzība</t>
  </si>
  <si>
    <t>Īpašiem mērķiem iezīmēti ieņēmumi, maksas pakalpojumi un citi pašu ieņēmumi</t>
  </si>
  <si>
    <t>Projektam - kopā</t>
  </si>
  <si>
    <t>Aizdevumi speciālajam budžetam, pašvaldībām un pašvaldību uzņēmumiem</t>
  </si>
  <si>
    <t>Nozare, ministrija, projekta nosaukums</t>
  </si>
  <si>
    <t>Valsts budžets - kopā</t>
  </si>
  <si>
    <t>Mērķdotācijas investīcijām pašvaldībām</t>
  </si>
  <si>
    <t>Ventspils pilsēta</t>
  </si>
  <si>
    <t>Aizkraukles rajons</t>
  </si>
  <si>
    <t>Cēsu rajons</t>
  </si>
  <si>
    <t>Daugavpils rajons</t>
  </si>
  <si>
    <t>Limbažu rajons</t>
  </si>
  <si>
    <t>Ludzas rajons</t>
  </si>
  <si>
    <t>Preiļu rajons</t>
  </si>
  <si>
    <t>Rīgas rajons</t>
  </si>
  <si>
    <t>Tukuma rajons</t>
  </si>
  <si>
    <t>Valkas rajons</t>
  </si>
  <si>
    <t xml:space="preserve">Budžeta programma </t>
  </si>
  <si>
    <t>01.00.00 Valsts aizsardzības vadība un administrācija</t>
  </si>
  <si>
    <t>01.01.00 Centrālais aparāts</t>
  </si>
  <si>
    <t>22.00.00 Nacionālie bruņotie spēki</t>
  </si>
  <si>
    <t>22.01.00 Nacionālo bruņoto spēku vadība</t>
  </si>
  <si>
    <t>22.03.00 Gaisa spēki</t>
  </si>
  <si>
    <t>22.08.00 Nodrošinājuma spēki</t>
  </si>
  <si>
    <t xml:space="preserve">03.00.00 Merķdotācijas investīcijām pašvaldībām </t>
  </si>
  <si>
    <t>02.00.00 Iekšlietu ministrijas vienotā sakaru un informācijas sistēma</t>
  </si>
  <si>
    <t>02.01.00 Sakaru centrs</t>
  </si>
  <si>
    <t>03.00.00 Iekšlietu ministrijas materiāltehniskā apgāde</t>
  </si>
  <si>
    <t>07.00.00 Ugunsdzēsības un glābšanas dienests</t>
  </si>
  <si>
    <t>07.01.00 Ugunsdzēsība</t>
  </si>
  <si>
    <t>21.00.00 Atbalsts lauksaimniecības un lauku integrētai un konkurētspējīgai attīstībai</t>
  </si>
  <si>
    <t>21.02.00 Valsts un Eiropas Savienības atbalsta administrēšana</t>
  </si>
  <si>
    <t>07.00.00 Darba tirgus administrēšana</t>
  </si>
  <si>
    <t>07.01.00 Nodarbinātības valsts dienesta uzturēšanas un aktīvo nodarbinātības pasākumu attīstība</t>
  </si>
  <si>
    <t>14.00.00 Eiropas Savienības un starptautiskā finansējuma koordinācija</t>
  </si>
  <si>
    <t>14.03.00 Eiropas Savienības finansētie pašvaldību projekti</t>
  </si>
  <si>
    <t>02.00.00 Radio programmu veidošana un izplatīšana</t>
  </si>
  <si>
    <t>t.sk.  līdzfinansējums Phare programmas projektam "Migrācijas un patvēruma vadības sistēma" P2001(LE01.04.02)</t>
  </si>
  <si>
    <t>t.sk.  ISPA programmas projekta "Tehniskā palīdzība autoceļu sektorā" attiecināmās izmaksas ISPA2001 (2001/LV/16/P/PA/007)</t>
  </si>
  <si>
    <t>t.sk.  ISPA programmas projekta "Lidostas "Rīga" pievedceļš,A daļa un B daļa" attiecināmās izmaksas ISPA2000 (2000/LV/16/P/PT/002)</t>
  </si>
  <si>
    <t>t.sk.  ISPA programmas projekta "E67 Via Baltica, Gauja-Lilaste (Ādaži)" attiecināmās izmaksas ISPA2000 (2000/LV/16/P/PT/001)</t>
  </si>
  <si>
    <t>t.sk.  ISPA programmas projekta "Ritošā sastāva sakarsušo bukšu atklāšanas sistēmas modernizācija" attiecināmās izmaksas ISPA2001(2001/LV/16/P/PT/007)</t>
  </si>
  <si>
    <t>t.sk. ISPA programmas projekta "Sadzīves atkritumu apsaimniekošana Liepājas rajonā"  neattiecināmās izmaksas ISPA2001 (ISPA, PCF)</t>
  </si>
  <si>
    <t>t.sk.  ISPA programmas projekta "Sadzīves atkritumu apsaimniekošana Liepājas rajonā"  attiecināmās izmaksas ISPA2001 (ISPA, PCF)</t>
  </si>
  <si>
    <t>t.sk.  ISPA programmas projekta "Cieto sadzīves atkritumu apsaimniekošana Ventspils reģionā "  attiecināmās izmaksas ISPA2000 (2000/LV/16/P/PE/004)</t>
  </si>
  <si>
    <t>t.sk.  ISPA programmas projekta "Jūrmalas ūdenssaimniecības  attīstība"  attiecināmās izmaksas ISPA2001 (2001/LV/16/P/PE/008)</t>
  </si>
  <si>
    <t>t.sk.  ISPA programmas projekta "Ūdenssaimniecības un kanalizācijas pakalpojumu attīstība Rīgā"  attiecināmās izmaksas ISPA2000 (2000/LV/16/P/PE/001)</t>
  </si>
  <si>
    <t>Valsts investīciju programmas projektu saraksts 2004.gadam</t>
  </si>
  <si>
    <t>2004.g</t>
  </si>
  <si>
    <t>Valsts ieņēmumu dienesta modernizācijas projekts</t>
  </si>
  <si>
    <t>10.00.00 Robežsardze</t>
  </si>
  <si>
    <t>04.00.00 Sociālā apdrošināšana (speciālais budžets)</t>
  </si>
  <si>
    <t>04.05.00 BO VAS "Valsts sociālās apdrošināšanas aģentūra" speciālais budžets</t>
  </si>
  <si>
    <t>01.01.00 Ministrijas vadība un administrācija</t>
  </si>
  <si>
    <t>05.00.00 Hidrometeoroloģiskais nodrošinājums</t>
  </si>
  <si>
    <t xml:space="preserve">Smiltenes pilsētas sporta halles būvniecība </t>
  </si>
  <si>
    <t>Ūdenssaimniecības attīstība Austrumlatvijas upju baseinos (ISPA)</t>
  </si>
  <si>
    <t>Pārējie aizdevumi pašvaldībām</t>
  </si>
  <si>
    <t>Ekonomikas ministrija</t>
  </si>
  <si>
    <t>19.00.00 Tūrisma attīstība</t>
  </si>
  <si>
    <t>19.02.00 Tūrisma politikas īstenošana</t>
  </si>
  <si>
    <t>22.00.00 Izglītība un kultūra</t>
  </si>
  <si>
    <t>22.02.00 Augstākā izglītība</t>
  </si>
  <si>
    <t>26.00.00 Lauksaimniecībā izmantojamās zemes efektīva apsaimniekošana</t>
  </si>
  <si>
    <t>28.00.00 Krasta automātiskās identifikācijas sistēmas (AIS) uzstādīšana</t>
  </si>
  <si>
    <t>29.00.00 Kohēzijas fonda - autoceļa projekti</t>
  </si>
  <si>
    <t>12.00.00 Radioaktīvo vielu un bīstamo atkritumu apsaimniekošana</t>
  </si>
  <si>
    <t>t.sk.  ISPA programmas projekta "Ūdenssaimniecības un kanalizācijas pakalpojumu attīstība Ventspilī"  neattiecināmās izmaksas ISPA2000 (2000/LV/16/P/PE/003)</t>
  </si>
  <si>
    <t>12.05.00 Radioaktīvo vielu apsaimniekošana</t>
  </si>
  <si>
    <t>Austrumlatgales sadzīves atkritumu apsaimniekošana (ISPA)</t>
  </si>
  <si>
    <t>Dienvidlatgales sadzīves atkritumu apsaimniekošana (ISPA)</t>
  </si>
  <si>
    <t>21.00.00 Vides aizsardzības fonds</t>
  </si>
  <si>
    <t>21.02.00 Vides aizsardzības projekti</t>
  </si>
  <si>
    <t>EV03 Bīstamo atkritumu apsaimniekošanas sistēmas izveide</t>
  </si>
  <si>
    <t>21.08.00 Mērķdotācija investīcijām Zebrenes pašvaldības vides projektam</t>
  </si>
  <si>
    <t>Investīcijas Zebrenes pagasta ūdenssaimniecības attīstībai</t>
  </si>
  <si>
    <t>14.05.00 Kohēzijas fonda projekti</t>
  </si>
  <si>
    <t xml:space="preserve">t.sk.  ISPA programmas projekta "E67 Via Baltica, Ķekava - Iecava" neattiecināmās izmaksas ISPA2003 </t>
  </si>
  <si>
    <t>t.sk.  ISPA programmas projekta "E67 Via Baltica, Gauja-Lilaste (Ādaži)" neattiecināmās izmaksas ISPA2000 (2000/LV/16/P/PT/001)</t>
  </si>
  <si>
    <t>t.sk.  ISPA programmas projekta "Lidostas "Rīga" pievedceļš,A daļa un B daļa" neattiecināmās izmaksas ISPA2000 (2000/LV/16/P/PT/002)</t>
  </si>
  <si>
    <t>t.sk.  ISPA programmas projekta "Tehniskā palīdzība autoceļu sektorā" neattiecināmās izmaksas ISPA2001 (2001/LV/16/P/PA/007)</t>
  </si>
  <si>
    <t>t.sk.  ISPA programmas projekta "E67 Via Baltica, Rīga - Ādaži" attiecināmās izmaksas ISPA2001(2001/LV/16/P/PT/005)</t>
  </si>
  <si>
    <t>t.sk.  ISPA programmas projekta "E67 Via Baltica, Rīga - Ādaži" neattiecināmās izmaksas ISPA2001(2001/LV/16/P/PT/005)</t>
  </si>
  <si>
    <t xml:space="preserve">t.sk.  ISPA programmas projekta "E67 Via Baltica, Saulkrastu apvedceļš"  attiecināmās izmaksas ISPA2002  (2002/LV/16/P/PT/008) </t>
  </si>
  <si>
    <t xml:space="preserve">t.sk.  ISPA programmas projekta "E67 Via Baltica, Saulkrastu apvedceļš"  neattiecināmās izmaksas ISPA2002  (2002/LV/16/P/PT/008) </t>
  </si>
  <si>
    <t>t.sk.  ISPA programmas projekta "Stacijas Rēzekne II pieņemšanas parka būvniecība ISPA 2000  attiecināmās izmaksas (2000/LV/16/P/PT/004)</t>
  </si>
  <si>
    <t>E22, posms Rēzekne - Terehova</t>
  </si>
  <si>
    <t>t.sk.  ISPA programmas projekta "Dienvidlatgales sadzīves atkritumu apsaimniekošana"  attiecināmās izmaksas ISPA2003</t>
  </si>
  <si>
    <t>t.sk.  ISPA programmas projekta "Austrumlatgales sadzīves atkritumu apsaimniekošana"  attiecināmās izmaksas ISPA2003</t>
  </si>
  <si>
    <t>t.sk.  ISPA programmas projekta "Ūdenssaimniecības un kanalizācijas pakalpojumu attīstība Rēzeknē"  attiecināmās izmaksas ISPA2002(2002/LV/16/P/PE/009)</t>
  </si>
  <si>
    <t>t.sk.  ISPA programmas projekta "Ūdenssaimniecības un kanalizācijas pakalpojumu attīstība Rēzeknē"  neattiecināmās izmaksas ISPA2002(2002/LV/16/P/PE/009)</t>
  </si>
  <si>
    <t>t.sk.  ISPA programmas projekta "Ūdenssaimniecības attīstība Austrumlatvijas upju  baseinos"  attiecināmās izmaksas ISPA2001(2001/LV/16/P/PE/007)</t>
  </si>
  <si>
    <t>Daugavpils pilsēta</t>
  </si>
  <si>
    <t>Jelgavas pilsēta</t>
  </si>
  <si>
    <t>Liepājas pilsēta</t>
  </si>
  <si>
    <t>Rēzeknes pilsēta</t>
  </si>
  <si>
    <t>J.Ivanova Rēzeknes Mūzikas vidusskolas ēkas avārijas situācijas novēršana</t>
  </si>
  <si>
    <t>Rīgas pilsēta</t>
  </si>
  <si>
    <t>Reģiona vajadzībām atbilstoša moderna kultūras nama "Jūras vārti" rekonstrukcija un attīstība</t>
  </si>
  <si>
    <t>Balvu rajons</t>
  </si>
  <si>
    <t>Bauskas rajons</t>
  </si>
  <si>
    <t>Bauskas pils ziemeļu nogāzes un tās pamatnes nostiprināšana</t>
  </si>
  <si>
    <t>Dobeles rajons</t>
  </si>
  <si>
    <t>Zebrenes ciemata gaisa kvalitātes uzlabošana</t>
  </si>
  <si>
    <t>Gulbenes rajons</t>
  </si>
  <si>
    <t>Jelgavas rajons</t>
  </si>
  <si>
    <t>Aizupes pamatskolas siltināšana</t>
  </si>
  <si>
    <t>Kuldīgas rajons</t>
  </si>
  <si>
    <t>Liepājas rajons</t>
  </si>
  <si>
    <t>Madonas rajons</t>
  </si>
  <si>
    <t>Rēzeknes rajons</t>
  </si>
  <si>
    <t>Saldus rajons</t>
  </si>
  <si>
    <t>Sātiņu pamatskolas renovācija un energoefektivitātes paaugstināšana</t>
  </si>
  <si>
    <t>Talsu rajons</t>
  </si>
  <si>
    <t>Upesgrīvas speciālās sākumskolas sanitārhigiēniskā stāvokļa uzlabošana</t>
  </si>
  <si>
    <t>Valmieras rajons</t>
  </si>
  <si>
    <t>Naukšēnu vidusskolas ēdināšanas bloka rekonstrukcija un piebūves celtniecības pabeigšana</t>
  </si>
  <si>
    <t>Aizdevumi pirmsstrukturālo un strukturālo fondu projektu pagaidu līdzfinansējumam</t>
  </si>
  <si>
    <t xml:space="preserve">15.00.00 Investīciju projekta TRm04 Uzlabojumi VIA Baltica maršrutā un Rietumu-Austrumu koridorā (ISPA)  īstenošana      </t>
  </si>
  <si>
    <t>17.00.00 Dzelzceļa nozares investīciju projektu (ISPA) īstenošana</t>
  </si>
  <si>
    <t xml:space="preserve">Nodarbinātības stratēģija (institūciju stiprināšana) P2002 </t>
  </si>
  <si>
    <t>t.sk.  līdzfinansējums Phare programmas projektam "Nodarbinātības stratēģija (institūciju stiprināšana)" P2002   (2002/000-590-06-01)</t>
  </si>
  <si>
    <t xml:space="preserve">t.sk.  ISPA programmas projekta "E22 Via Baltica, Austrumu ievads Rīgā priekšizpēte" attiecināmās izmaksas ISPA2003 </t>
  </si>
  <si>
    <t>t.sk. ISPA programmas projekta "Vilcienu kustības vadības sistēmas modernizācija" attiecināmās izmaksas ISPA2001(2001/LV/16/P/PT/006)</t>
  </si>
  <si>
    <t>t.sk.  ISPA programmas projekta "Sliežu pārmiju pārvadu nomaiņa"  ISPA 2000  attiecināmās izmaksas (2000/LV/16/P/PT/003)</t>
  </si>
  <si>
    <t xml:space="preserve">E67, Via Baltica, posms Rīga - Ķekava </t>
  </si>
  <si>
    <t>E22, posms Tīnūži - Koknese</t>
  </si>
  <si>
    <t>TEN autoceļu tīkla uzlabojumi, 1. projekts</t>
  </si>
  <si>
    <t>TEN autoceļu tīkla uzlabojumi, 2. projekts</t>
  </si>
  <si>
    <t>Jūrmalas pilsēta</t>
  </si>
  <si>
    <t>Kuģu automātiskās identifikācijas sistēma Latvijas piekrastei</t>
  </si>
  <si>
    <t>Jēkabpils rajons</t>
  </si>
  <si>
    <t>34.00.00 Muitas darbības nodrošināšana</t>
  </si>
  <si>
    <t>36.00.00 Valsts ieņēmumu dienesta investīcijas attīstībā</t>
  </si>
  <si>
    <t>20.00.00 Drošas, nekaitīgas un kvalitatīvas pārtikas aprite</t>
  </si>
  <si>
    <r>
      <t xml:space="preserve"> MD33</t>
    </r>
    <r>
      <rPr>
        <sz val="10"/>
        <rFont val="Times New Roman Baltic"/>
        <family val="1"/>
      </rPr>
      <t xml:space="preserve"> Aizsardzības ministrijas un NBS  IT un informācijas drošības attīstība</t>
    </r>
  </si>
  <si>
    <r>
      <t xml:space="preserve"> OP17</t>
    </r>
    <r>
      <rPr>
        <sz val="10"/>
        <rFont val="Times New Roman Baltic"/>
        <family val="1"/>
      </rPr>
      <t xml:space="preserve"> Valsts kartogrāfijas sistēmas izveide</t>
    </r>
  </si>
  <si>
    <r>
      <t xml:space="preserve"> MD04</t>
    </r>
    <r>
      <rPr>
        <sz val="10"/>
        <rFont val="Times New Roman Baltic"/>
        <family val="1"/>
      </rPr>
      <t xml:space="preserve">  Gaisa spēki: novērošanas un kontroles sistēmas (BALTNET) izveidošana</t>
    </r>
  </si>
  <si>
    <r>
      <t xml:space="preserve"> MD35 </t>
    </r>
    <r>
      <rPr>
        <sz val="10"/>
        <rFont val="Times New Roman Baltic"/>
        <family val="1"/>
      </rPr>
      <t>Gaisa spēku militārā perona izveidošana lidostā "Rīga"</t>
    </r>
  </si>
  <si>
    <r>
      <t xml:space="preserve"> MD10-03</t>
    </r>
    <r>
      <rPr>
        <sz val="10"/>
        <rFont val="Times New Roman Baltic"/>
        <family val="1"/>
      </rPr>
      <t xml:space="preserve"> NBS sakaru sistēmas attīstība</t>
    </r>
  </si>
  <si>
    <r>
      <t xml:space="preserve">MD38 </t>
    </r>
    <r>
      <rPr>
        <sz val="10"/>
        <rFont val="Times New Roman Baltic"/>
        <family val="1"/>
      </rPr>
      <t>Latvijas Jūras spēku Krasta apsardzes piestātņu un infrastruktūras attīstība Daugavgrīvā</t>
    </r>
  </si>
  <si>
    <r>
      <t xml:space="preserve"> MD39 </t>
    </r>
    <r>
      <rPr>
        <sz val="10"/>
        <rFont val="Times New Roman Baltic"/>
        <family val="1"/>
      </rPr>
      <t>NBS profesionālā diernesta karavīru nodrošināšana ar dzīvojamo platību</t>
    </r>
  </si>
  <si>
    <r>
      <t>EVt01-07</t>
    </r>
    <r>
      <rPr>
        <sz val="10"/>
        <rFont val="Times New Roman Baltic"/>
        <family val="1"/>
      </rPr>
      <t xml:space="preserve"> Vienota tūrisma informācijas centru tīkla izveide</t>
    </r>
  </si>
  <si>
    <r>
      <t>OP03</t>
    </r>
    <r>
      <rPr>
        <sz val="10"/>
        <rFont val="Times New Roman Baltic"/>
        <family val="1"/>
      </rPr>
      <t xml:space="preserve"> Muitas posteņi uz robežām</t>
    </r>
  </si>
  <si>
    <r>
      <t xml:space="preserve"> IA09 </t>
    </r>
    <r>
      <rPr>
        <sz val="10"/>
        <rFont val="Times New Roman Baltic"/>
        <family val="1"/>
      </rPr>
      <t>LR IeM sakaru sistēmas attīstība</t>
    </r>
  </si>
  <si>
    <r>
      <t xml:space="preserve"> </t>
    </r>
    <r>
      <rPr>
        <b/>
        <sz val="10"/>
        <rFont val="Times New Roman Baltic"/>
        <family val="1"/>
      </rPr>
      <t>IA04</t>
    </r>
    <r>
      <rPr>
        <sz val="10"/>
        <rFont val="Times New Roman Baltic"/>
        <family val="1"/>
      </rPr>
      <t xml:space="preserve"> LR Iekšlietu ministrijas Vienotā sakaru un automatizētā informācijas sistēma (VAIS)</t>
    </r>
  </si>
  <si>
    <r>
      <t xml:space="preserve">IA25 </t>
    </r>
    <r>
      <rPr>
        <sz val="10"/>
        <rFont val="Times New Roman Baltic"/>
        <family val="1"/>
      </rPr>
      <t>Liepājas pilsētas un rajona Policijas pārvaldes administratīvā kompleksa būvniecība</t>
    </r>
  </si>
  <si>
    <r>
      <t xml:space="preserve"> IA11</t>
    </r>
    <r>
      <rPr>
        <sz val="10"/>
        <rFont val="Times New Roman Baltic"/>
        <family val="1"/>
      </rPr>
      <t xml:space="preserve"> Ugunsdzēsības un glābšanas speciālās tehnikas iegāde</t>
    </r>
  </si>
  <si>
    <r>
      <t xml:space="preserve">IA54 </t>
    </r>
    <r>
      <rPr>
        <sz val="10"/>
        <rFont val="Times New Roman Baltic"/>
        <family val="1"/>
      </rPr>
      <t>Jūras robežas videonovērošanas sistēmas izveidošana</t>
    </r>
  </si>
  <si>
    <r>
      <t xml:space="preserve"> IA50</t>
    </r>
    <r>
      <rPr>
        <sz val="10"/>
        <rFont val="Times New Roman Baltic"/>
        <family val="1"/>
      </rPr>
      <t xml:space="preserve"> Patvērumu un migrācijas sistēma</t>
    </r>
  </si>
  <si>
    <r>
      <t xml:space="preserve"> IA16 </t>
    </r>
    <r>
      <rPr>
        <sz val="10"/>
        <rFont val="Times New Roman Baltic"/>
        <family val="1"/>
      </rPr>
      <t>Valsts robežas infrastruktūras attīstība</t>
    </r>
  </si>
  <si>
    <r>
      <t xml:space="preserve"> </t>
    </r>
    <r>
      <rPr>
        <b/>
        <sz val="10"/>
        <rFont val="Times New Roman Baltic"/>
        <family val="1"/>
      </rPr>
      <t>IA22</t>
    </r>
    <r>
      <rPr>
        <sz val="10"/>
        <rFont val="Times New Roman Baltic"/>
        <family val="1"/>
      </rPr>
      <t xml:space="preserve"> Robežas tehniskās apsardzības, kontroles un informācijas sistēmas izveide</t>
    </r>
  </si>
  <si>
    <r>
      <t xml:space="preserve">AG12 </t>
    </r>
    <r>
      <rPr>
        <sz val="10"/>
        <rFont val="Times New Roman Baltic"/>
        <family val="1"/>
      </rPr>
      <t>Dzīvnieku izcelsmes pārtikas valsts uzraudzības un kontroles sistēmas izveidošana un ieviešana atbilstoši ES prasībām</t>
    </r>
  </si>
  <si>
    <r>
      <t xml:space="preserve">AG13 </t>
    </r>
    <r>
      <rPr>
        <sz val="10"/>
        <rFont val="Times New Roman Baltic"/>
        <family val="1"/>
      </rPr>
      <t xml:space="preserve">Lauksaimniecības administrēšanas un kontroles sistēmas izveide un attīstība atbilstoši ES prasībām </t>
    </r>
  </si>
  <si>
    <r>
      <t xml:space="preserve">AG05-01 </t>
    </r>
    <r>
      <rPr>
        <sz val="10"/>
        <rFont val="Times New Roman Baltic"/>
        <family val="1"/>
      </rPr>
      <t>Latvijas Lauksaimniecības universitāte: Jelgavas pils rekonstrukcija, katlu māju un siltumtrašu rekonstrukcija , Veterinārmedicīnas fakultātes klīnikas telpu rekonstrukcija un modernizācija</t>
    </r>
  </si>
  <si>
    <r>
      <t xml:space="preserve">AG02 </t>
    </r>
    <r>
      <rPr>
        <sz val="10"/>
        <rFont val="Times New Roman Baltic"/>
        <family val="1"/>
      </rPr>
      <t>Zemju meliorācija valsts un koplietošanas objektos</t>
    </r>
  </si>
  <si>
    <r>
      <t xml:space="preserve"> TRm04 </t>
    </r>
    <r>
      <rPr>
        <sz val="10"/>
        <rFont val="Times New Roman Baltic"/>
        <family val="1"/>
      </rPr>
      <t xml:space="preserve">Uzlabojumi VIA Baltica maršrutā un Rietumu-Austrumu koridorā (ISPA)                     </t>
    </r>
  </si>
  <si>
    <r>
      <t xml:space="preserve"> </t>
    </r>
    <r>
      <rPr>
        <b/>
        <sz val="10"/>
        <rFont val="Times New Roman Baltic"/>
        <family val="1"/>
      </rPr>
      <t>TRr12-02</t>
    </r>
    <r>
      <rPr>
        <sz val="10"/>
        <rFont val="Times New Roman Baltic"/>
        <family val="1"/>
      </rPr>
      <t xml:space="preserve"> Vilcienu kustības vadības sistēmas modernizācija (ISPA) </t>
    </r>
  </si>
  <si>
    <r>
      <t xml:space="preserve"> TRr12-03</t>
    </r>
    <r>
      <rPr>
        <sz val="10"/>
        <rFont val="Times New Roman Baltic"/>
        <family val="1"/>
      </rPr>
      <t xml:space="preserve"> Ritošā sastāva sakarsušo bukšu atklāšanas sistēmas modernizācija (ISPA)</t>
    </r>
  </si>
  <si>
    <r>
      <t xml:space="preserve">TRr12-04 </t>
    </r>
    <r>
      <rPr>
        <sz val="10"/>
        <rFont val="Times New Roman Baltic"/>
        <family val="1"/>
      </rPr>
      <t>Stacijas Rēzekne II pieņemšanas parka būvniecība (ISPA)</t>
    </r>
  </si>
  <si>
    <r>
      <t xml:space="preserve">TRr12-01 </t>
    </r>
    <r>
      <rPr>
        <sz val="10"/>
        <rFont val="Times New Roman Baltic"/>
        <family val="1"/>
      </rPr>
      <t xml:space="preserve"> Sliežu pārmiju pārvadu nomaiņa  (ISPA)</t>
    </r>
  </si>
  <si>
    <r>
      <t xml:space="preserve"> WE02</t>
    </r>
    <r>
      <rPr>
        <sz val="10"/>
        <rFont val="Times New Roman Baltic"/>
        <family val="1"/>
      </rPr>
      <t xml:space="preserve"> Labklājības sistēmas reformas projekts</t>
    </r>
  </si>
  <si>
    <r>
      <t xml:space="preserve"> MJ10</t>
    </r>
    <r>
      <rPr>
        <sz val="10"/>
        <rFont val="Times New Roman Baltic"/>
        <family val="1"/>
      </rPr>
      <t xml:space="preserve"> LR Tiesu vienotā informācijas apstrādes sistēma</t>
    </r>
  </si>
  <si>
    <r>
      <t>EV59-10</t>
    </r>
    <r>
      <rPr>
        <sz val="10"/>
        <rFont val="Times New Roman Baltic"/>
        <family val="1"/>
      </rPr>
      <t xml:space="preserve"> Metereoloģiskā lokatora iegāde un uzstādīšana</t>
    </r>
  </si>
  <si>
    <r>
      <t>EV69-04</t>
    </r>
    <r>
      <rPr>
        <b/>
        <i/>
        <sz val="10"/>
        <rFont val="Times New Roman Baltic"/>
        <family val="1"/>
      </rPr>
      <t xml:space="preserve"> </t>
    </r>
    <r>
      <rPr>
        <sz val="10"/>
        <rFont val="Times New Roman Baltic"/>
        <family val="1"/>
      </rPr>
      <t>Salaspils kodolreaktora demontāža un likvidācija</t>
    </r>
  </si>
  <si>
    <r>
      <t xml:space="preserve"> </t>
    </r>
    <r>
      <rPr>
        <b/>
        <sz val="10"/>
        <rFont val="Times New Roman Baltic"/>
        <family val="1"/>
      </rPr>
      <t xml:space="preserve">EV34-04  </t>
    </r>
    <r>
      <rPr>
        <sz val="10"/>
        <rFont val="Times New Roman Baltic"/>
        <family val="1"/>
      </rPr>
      <t>Sadzīves atkritumu apsaimniekošana Liepājas rajonā (ISPA)</t>
    </r>
  </si>
  <si>
    <r>
      <t xml:space="preserve"> </t>
    </r>
    <r>
      <rPr>
        <b/>
        <sz val="10"/>
        <rFont val="Times New Roman Baltic"/>
        <family val="1"/>
      </rPr>
      <t>EV34-09</t>
    </r>
    <r>
      <rPr>
        <sz val="10"/>
        <rFont val="Times New Roman Baltic"/>
        <family val="1"/>
      </rPr>
      <t xml:space="preserve"> Cieto sadzīves atkritumu apsaimniekošana Ventspils reģionā (ISPA)</t>
    </r>
  </si>
  <si>
    <r>
      <t xml:space="preserve"> </t>
    </r>
    <r>
      <rPr>
        <b/>
        <sz val="10"/>
        <rFont val="Times New Roman Baltic"/>
        <family val="1"/>
      </rPr>
      <t>EV13-25</t>
    </r>
    <r>
      <rPr>
        <sz val="10"/>
        <rFont val="Times New Roman Baltic"/>
        <family val="1"/>
      </rPr>
      <t xml:space="preserve"> Jūrmalas ūdenssaimniecības  attīstība (ISPA)</t>
    </r>
  </si>
  <si>
    <r>
      <t xml:space="preserve">EV40-01 </t>
    </r>
    <r>
      <rPr>
        <sz val="10"/>
        <rFont val="Times New Roman Baltic"/>
        <family val="1"/>
      </rPr>
      <t>Ūdensapgādes un kanalizācijas pakalpojumu attīstība Rīgā (ISPA)</t>
    </r>
  </si>
  <si>
    <r>
      <t xml:space="preserve">EV07 </t>
    </r>
    <r>
      <rPr>
        <sz val="10"/>
        <rFont val="Times New Roman Baltic"/>
        <family val="1"/>
      </rPr>
      <t>Ūdensapgādes un kanalizācijas pakalpojumu attīstība Jelgavā (ISPA)</t>
    </r>
  </si>
  <si>
    <r>
      <t>EV60</t>
    </r>
    <r>
      <rPr>
        <sz val="10"/>
        <rFont val="Times New Roman Baltic"/>
        <family val="1"/>
      </rPr>
      <t xml:space="preserve"> Ūdensapgādes un kanalizācijas pakalpojumu attīstība Ventspilī (ISPA)</t>
    </r>
  </si>
  <si>
    <r>
      <t>EV34-03</t>
    </r>
    <r>
      <rPr>
        <sz val="10"/>
        <rFont val="Times New Roman Baltic"/>
        <family val="1"/>
      </rPr>
      <t xml:space="preserve"> Sadzīves atkritumu apsaimniekošana Ziemeļvidzemes reģionā (ISPA)</t>
    </r>
  </si>
  <si>
    <r>
      <t>EV13-40</t>
    </r>
    <r>
      <rPr>
        <sz val="10"/>
        <rFont val="Times New Roman Baltic"/>
        <family val="1"/>
      </rPr>
      <t xml:space="preserve"> Ūdenssaimniecības un kanalizācijas pakalpojumu attīstība Rēzeknē (ISPA)</t>
    </r>
  </si>
  <si>
    <r>
      <t xml:space="preserve">EV34-05 </t>
    </r>
    <r>
      <rPr>
        <sz val="10"/>
        <rFont val="Times New Roman Baltic"/>
        <family val="1"/>
      </rPr>
      <t>Malienas reģionālās sadzīves atkritumu apsaimniekošanas projekts</t>
    </r>
  </si>
  <si>
    <r>
      <t xml:space="preserve"> </t>
    </r>
    <r>
      <rPr>
        <b/>
        <sz val="10"/>
        <rFont val="Times New Roman Baltic"/>
        <family val="1"/>
      </rPr>
      <t>OPO7</t>
    </r>
    <r>
      <rPr>
        <sz val="10"/>
        <rFont val="Times New Roman Baltic"/>
        <family val="1"/>
      </rPr>
      <t xml:space="preserve"> Latvijas Radio studiju aprīkojums</t>
    </r>
  </si>
  <si>
    <r>
      <t>TRm14</t>
    </r>
    <r>
      <rPr>
        <sz val="10"/>
        <rFont val="Times New Roman Baltic"/>
        <family val="1"/>
      </rPr>
      <t xml:space="preserve"> Daugavpils pilsētas autotransporta mezgls (Vidzemes, Kārklu, Kraujas, Stacijas un Cietokšņu ielas)</t>
    </r>
  </si>
  <si>
    <r>
      <t>ED8-340</t>
    </r>
    <r>
      <rPr>
        <sz val="10"/>
        <rFont val="Times New Roman Baltic"/>
        <family val="1"/>
      </rPr>
      <t xml:space="preserve"> Jelgavas pirmsskolas izglītības iestādes "Rotaļa" baseina telpu renovācija</t>
    </r>
  </si>
  <si>
    <r>
      <t xml:space="preserve">TRm41 </t>
    </r>
    <r>
      <rPr>
        <sz val="10"/>
        <rFont val="Times New Roman Baltic"/>
        <family val="1"/>
      </rPr>
      <t>Lielupes tilta rekonstrukcija ar pieejām Jūrmalas pilsētā</t>
    </r>
  </si>
  <si>
    <r>
      <t>TRm19</t>
    </r>
    <r>
      <rPr>
        <sz val="10"/>
        <rFont val="Times New Roman Baltic"/>
        <family val="1"/>
      </rPr>
      <t xml:space="preserve"> Maģistrālais transporta ievads Liepājas pilsētā </t>
    </r>
  </si>
  <si>
    <r>
      <t xml:space="preserve">WE16-105 </t>
    </r>
    <r>
      <rPr>
        <sz val="10"/>
        <rFont val="Times New Roman Baltic"/>
        <family val="1"/>
      </rPr>
      <t>Rēzeknes pilsētas domes Sociālās aprūpes pārvalde - Ģimenes atbalsta centra psiho-sociālo pakalpojumu un rehabilitācijas tīkla paplašināšana</t>
    </r>
  </si>
  <si>
    <r>
      <t>ED8-001</t>
    </r>
    <r>
      <rPr>
        <sz val="10"/>
        <rFont val="Times New Roman Baltic"/>
        <family val="1"/>
      </rPr>
      <t xml:space="preserve"> Strazdmuižas internātskolas attīstības centra rekonstrukcija, piebūve</t>
    </r>
  </si>
  <si>
    <r>
      <t>TRm28</t>
    </r>
    <r>
      <rPr>
        <sz val="10"/>
        <rFont val="Times New Roman Baltic"/>
        <family val="1"/>
      </rPr>
      <t xml:space="preserve"> Pievedceļu rekonstrukcija Ventspils ostas termināliem</t>
    </r>
  </si>
  <si>
    <r>
      <t>ENh03-181</t>
    </r>
    <r>
      <rPr>
        <sz val="10"/>
        <rFont val="Times New Roman Baltic"/>
        <family val="1"/>
      </rPr>
      <t>Ventspils pilsētas siltumapgādes sistēmas attīstība, realizējot integrēto pieeju vides politikai</t>
    </r>
  </si>
  <si>
    <r>
      <t xml:space="preserve">WE09-20 </t>
    </r>
    <r>
      <rPr>
        <sz val="10"/>
        <rFont val="Times New Roman Baltic"/>
        <family val="1"/>
      </rPr>
      <t>Sekundārās veselības aprūpes pakalpojumu sniedzēju pārstrukturēšana Ventspilī (KVIP)</t>
    </r>
  </si>
  <si>
    <r>
      <t>ENh03-145</t>
    </r>
    <r>
      <rPr>
        <sz val="10"/>
        <rFont val="Times New Roman Baltic"/>
        <family val="1"/>
      </rPr>
      <t xml:space="preserve"> Pļaviņu pilsētas centralizētās siltumapgādes sistēmas rekonstrukcija</t>
    </r>
  </si>
  <si>
    <r>
      <t>HE02-05</t>
    </r>
    <r>
      <rPr>
        <sz val="10"/>
        <rFont val="Times New Roman Baltic"/>
        <family val="1"/>
      </rPr>
      <t xml:space="preserve"> Aizkraukles rajona slimnīcas neatliekamās medicīniskās palīdzības dienesta pilnveidošanas projekts</t>
    </r>
  </si>
  <si>
    <r>
      <t>EV13-17</t>
    </r>
    <r>
      <rPr>
        <sz val="10"/>
        <rFont val="Times New Roman Baltic"/>
        <family val="1"/>
      </rPr>
      <t xml:space="preserve"> Pļaviņu ūdensapgādes un kanalizācijas sistēmas attīstība (2.fāze)</t>
    </r>
  </si>
  <si>
    <r>
      <t>WE16-104</t>
    </r>
    <r>
      <rPr>
        <sz val="10"/>
        <rFont val="Times New Roman Baltic"/>
        <family val="1"/>
      </rPr>
      <t xml:space="preserve"> Aizkraukles novada dome - Sociālās palīdzības centra izveide</t>
    </r>
  </si>
  <si>
    <r>
      <t xml:space="preserve">ENh03-59 </t>
    </r>
    <r>
      <rPr>
        <sz val="10"/>
        <rFont val="Times New Roman Baltic"/>
        <family val="1"/>
      </rPr>
      <t>Aizkraukles pilsētas siltumapgādes rekonstrukcija</t>
    </r>
  </si>
  <si>
    <r>
      <t>HE02-02</t>
    </r>
    <r>
      <rPr>
        <sz val="10"/>
        <rFont val="Times New Roman Baltic"/>
        <family val="1"/>
      </rPr>
      <t xml:space="preserve"> Aprīkojuma iegāde neatliekamās medicīniskās palīdzības sniegšanas nodrošināšanai Balvu rajonā</t>
    </r>
  </si>
  <si>
    <r>
      <t>WE16-106</t>
    </r>
    <r>
      <rPr>
        <sz val="10"/>
        <rFont val="Times New Roman Baltic"/>
        <family val="1"/>
      </rPr>
      <t xml:space="preserve"> Balvu pilsētas dome - Grupu dzīvokļu, nakts patversmes un ģimenes atbalsta un sociālās aktivitātes veicināšanas centra izveide</t>
    </r>
  </si>
  <si>
    <r>
      <t xml:space="preserve">ENh03-168 </t>
    </r>
    <r>
      <rPr>
        <sz val="10"/>
        <rFont val="Times New Roman Baltic"/>
        <family val="1"/>
      </rPr>
      <t>Priekuļu siltumapgādes sistēmas rekonstrukcija</t>
    </r>
  </si>
  <si>
    <r>
      <t>ENh03-131</t>
    </r>
    <r>
      <rPr>
        <sz val="10"/>
        <rFont val="Times New Roman Baltic"/>
        <family val="1"/>
      </rPr>
      <t>Liepas siltumapgādes sistēmas rekonstrukcija</t>
    </r>
  </si>
  <si>
    <r>
      <t>ED8-237</t>
    </r>
    <r>
      <rPr>
        <sz val="10"/>
        <rFont val="Times New Roman Baltic"/>
        <family val="1"/>
      </rPr>
      <t xml:space="preserve"> Cēsu pamatskolas 500 skolēniem celtniecība</t>
    </r>
  </si>
  <si>
    <r>
      <t>ED8-079</t>
    </r>
    <r>
      <rPr>
        <sz val="10"/>
        <rFont val="Times New Roman Baltic"/>
        <family val="1"/>
      </rPr>
      <t xml:space="preserve"> Jaunpiebalgas vidusskolas sporta zāles celtniecība</t>
    </r>
  </si>
  <si>
    <r>
      <t>ENh03-141</t>
    </r>
    <r>
      <rPr>
        <sz val="10"/>
        <rFont val="Times New Roman Baltic"/>
        <family val="1"/>
      </rPr>
      <t xml:space="preserve"> Naujenes pagasta centralizētās siltumapgādes sistēmas rekonstrukcija</t>
    </r>
  </si>
  <si>
    <r>
      <t xml:space="preserve">ENh03-41 </t>
    </r>
    <r>
      <rPr>
        <sz val="10"/>
        <rFont val="Times New Roman Baltic"/>
        <family val="1"/>
      </rPr>
      <t>Kalkūnes  centralizētās siltumapgādes sistēmas rekonstrukcija</t>
    </r>
  </si>
  <si>
    <r>
      <t>WE16-102</t>
    </r>
    <r>
      <rPr>
        <sz val="10"/>
        <rFont val="Times New Roman Baltic"/>
        <family val="1"/>
      </rPr>
      <t xml:space="preserve"> Tirzas pagasta padome - Sociālās aprūpes koordinācijas centra izveidošana un alternatīvās aprūpes pakalpojumu nodrošināšana</t>
    </r>
  </si>
  <si>
    <r>
      <t>ENh03-187</t>
    </r>
    <r>
      <rPr>
        <sz val="10"/>
        <rFont val="Times New Roman Baltic"/>
        <family val="1"/>
      </rPr>
      <t xml:space="preserve"> Elejas pagasta centralizētās siltumapgādes sistēmas rekonstrukcija</t>
    </r>
  </si>
  <si>
    <r>
      <t xml:space="preserve">WE09-16 </t>
    </r>
    <r>
      <rPr>
        <sz val="10"/>
        <rFont val="Times New Roman Baltic"/>
        <family val="1"/>
      </rPr>
      <t>Neatliekamās medicīniskās palīdzības centru infrastruktūras un tehnoloģiju sakārtošana Jēkabpils rajonā (KVIP)</t>
    </r>
  </si>
  <si>
    <r>
      <t>ED8-063</t>
    </r>
    <r>
      <rPr>
        <sz val="10"/>
        <rFont val="Times New Roman Baltic"/>
        <family val="1"/>
      </rPr>
      <t xml:space="preserve"> Pelču speciālās internātskolas - attīstības centra kompleksā piebūve Kurzemes reģiona bērnu invalīdu ar fiziskās attīstības un kustības traucējumiem izglītošanai</t>
    </r>
  </si>
  <si>
    <r>
      <t>EV13-28</t>
    </r>
    <r>
      <rPr>
        <sz val="10"/>
        <rFont val="Times New Roman Baltic"/>
        <family val="1"/>
      </rPr>
      <t xml:space="preserve"> Aizputes pilsētas ūdenssaimniecības attīstība</t>
    </r>
  </si>
  <si>
    <r>
      <t>ED8-302</t>
    </r>
    <r>
      <rPr>
        <sz val="10"/>
        <rFont val="Times New Roman Baltic"/>
        <family val="1"/>
      </rPr>
      <t xml:space="preserve"> Liepājas rajona izglītības iestāžu ēdināšanas bloku rekonstrukcijas I posms</t>
    </r>
  </si>
  <si>
    <r>
      <t>HE02-08</t>
    </r>
    <r>
      <rPr>
        <sz val="10"/>
        <rFont val="Times New Roman Baltic"/>
        <family val="1"/>
      </rPr>
      <t xml:space="preserve"> Neatliekamās medicīniskās palīdzības punktu izveide Liepājas rajonā saskaņā ar Māsterplānu</t>
    </r>
  </si>
  <si>
    <r>
      <t>ENh03-167</t>
    </r>
    <r>
      <rPr>
        <sz val="10"/>
        <rFont val="Times New Roman Baltic"/>
        <family val="1"/>
      </rPr>
      <t xml:space="preserve"> Limbažu pilsētas siltumapgādes sistēmas rekonstrukcija</t>
    </r>
  </si>
  <si>
    <r>
      <t>ED8-062</t>
    </r>
    <r>
      <rPr>
        <sz val="10"/>
        <rFont val="Times New Roman Baltic"/>
        <family val="1"/>
      </rPr>
      <t xml:space="preserve"> Staiceles pilsētas pamatskolas Vidzemes novada futbola internātskola</t>
    </r>
  </si>
  <si>
    <r>
      <t xml:space="preserve">ENh03-135 </t>
    </r>
    <r>
      <rPr>
        <sz val="10"/>
        <rFont val="Times New Roman Baltic"/>
        <family val="1"/>
      </rPr>
      <t>Salacgrīvas centralizētās siltumapgādes  sistēmas rekonstrukcijas 1.kārta</t>
    </r>
  </si>
  <si>
    <r>
      <t xml:space="preserve">ENh03-69 </t>
    </r>
    <r>
      <rPr>
        <sz val="10"/>
        <rFont val="Times New Roman Baltic"/>
        <family val="1"/>
      </rPr>
      <t xml:space="preserve">Ludzas pilsētas maģistrālās siltumtrases rekonstrukcija </t>
    </r>
  </si>
  <si>
    <r>
      <t>ED8-051</t>
    </r>
    <r>
      <rPr>
        <sz val="10"/>
        <rFont val="Times New Roman Baltic"/>
        <family val="1"/>
      </rPr>
      <t xml:space="preserve"> Madonas rajona padome - Cesvaines internātskolas  ēku ekspluatācijas iespējamības saglabāšana pēc 2000.gada </t>
    </r>
  </si>
  <si>
    <r>
      <t>ENh03-39</t>
    </r>
    <r>
      <rPr>
        <sz val="10"/>
        <rFont val="Times New Roman Baltic"/>
        <family val="1"/>
      </rPr>
      <t xml:space="preserve"> Preiļu centralizētās siltumapgādes sistēmas rekonstrukcijas 6.kārta</t>
    </r>
  </si>
  <si>
    <r>
      <t xml:space="preserve">ENh03-80 </t>
    </r>
    <r>
      <rPr>
        <sz val="10"/>
        <rFont val="Times New Roman Baltic"/>
        <family val="1"/>
      </rPr>
      <t>Līvānu siltumapgādes sistēmas rekonstrukcijas 5.kārta</t>
    </r>
  </si>
  <si>
    <r>
      <t xml:space="preserve">ENh03-112 </t>
    </r>
    <r>
      <rPr>
        <sz val="10"/>
        <rFont val="Times New Roman Baltic"/>
        <family val="1"/>
      </rPr>
      <t>Viļānu centralizētās siltumapgādes sistēmas rekonstrukcija</t>
    </r>
  </si>
  <si>
    <r>
      <t>ED8-004</t>
    </r>
    <r>
      <rPr>
        <sz val="10"/>
        <rFont val="Times New Roman Baltic"/>
        <family val="1"/>
      </rPr>
      <t xml:space="preserve"> Rēzeknes rajona padome - Tiskādu sanatorijas tipa internātskolas siltināšana</t>
    </r>
  </si>
  <si>
    <r>
      <t>ED28-08</t>
    </r>
    <r>
      <rPr>
        <sz val="10"/>
        <rFont val="Times New Roman Baltic"/>
        <family val="1"/>
      </rPr>
      <t xml:space="preserve"> Verēnu pagasts - Makašānu amatu vidusskolas celtniecība</t>
    </r>
  </si>
  <si>
    <r>
      <t>ED8-309</t>
    </r>
    <r>
      <rPr>
        <sz val="10"/>
        <rFont val="Times New Roman Baltic"/>
        <family val="1"/>
      </rPr>
      <t xml:space="preserve"> Ilzeskalna pamatskolas sienu noklāšana ar Rannila plātnēm</t>
    </r>
  </si>
  <si>
    <r>
      <t xml:space="preserve">ENh03-139 </t>
    </r>
    <r>
      <rPr>
        <sz val="10"/>
        <rFont val="Times New Roman Baltic"/>
        <family val="1"/>
      </rPr>
      <t>Olaines pilsētas siltumapgādes sistēmas rekonstrukcijas 2.kārta</t>
    </r>
  </si>
  <si>
    <r>
      <t>ED8-345</t>
    </r>
    <r>
      <rPr>
        <sz val="10"/>
        <rFont val="Times New Roman Baltic"/>
        <family val="1"/>
      </rPr>
      <t xml:space="preserve"> Būvdarbu pabeigšana Tumes vidusskolas sporta kompleksā</t>
    </r>
  </si>
  <si>
    <r>
      <t>ENh03-174</t>
    </r>
    <r>
      <rPr>
        <sz val="10"/>
        <rFont val="Times New Roman Baltic"/>
        <family val="1"/>
      </rPr>
      <t xml:space="preserve"> Smārdes centralizētās</t>
    </r>
    <r>
      <rPr>
        <b/>
        <sz val="10"/>
        <rFont val="Times New Roman Baltic"/>
        <family val="1"/>
      </rPr>
      <t xml:space="preserve"> </t>
    </r>
    <r>
      <rPr>
        <sz val="10"/>
        <rFont val="Times New Roman Baltic"/>
        <family val="1"/>
      </rPr>
      <t>siltumapgādes sistēmas rekonstrukcija</t>
    </r>
  </si>
  <si>
    <r>
      <t>ENh03-128</t>
    </r>
    <r>
      <rPr>
        <sz val="10"/>
        <rFont val="Times New Roman Baltic"/>
        <family val="1"/>
      </rPr>
      <t xml:space="preserve"> Smiltenes pilsētas centralizētās siltumapgādes sistēmas rekonstrukcija</t>
    </r>
  </si>
  <si>
    <r>
      <t>WE16-103</t>
    </r>
    <r>
      <rPr>
        <sz val="10"/>
        <rFont val="Times New Roman Baltic"/>
        <family val="1"/>
      </rPr>
      <t xml:space="preserve"> Valkas rajona padome - Sociālās aprūpes pakalpojumu kvalitātes paaugstināšana Sedas veco ļaužu un invalīdu rehabilitācijas centrā </t>
    </r>
  </si>
  <si>
    <r>
      <t xml:space="preserve"> IA44</t>
    </r>
    <r>
      <rPr>
        <sz val="10"/>
        <rFont val="Times New Roman Baltic"/>
        <family val="1"/>
      </rPr>
      <t xml:space="preserve"> Iedzīvotāju apziņošanas nodrošināšana ārkārtējās situācijās</t>
    </r>
  </si>
  <si>
    <r>
      <t>WE26-07</t>
    </r>
    <r>
      <rPr>
        <sz val="10"/>
        <rFont val="Times New Roman Baltic"/>
        <family val="1"/>
      </rPr>
      <t xml:space="preserve"> Pacientu uzņemšanas, infekcijas izolatoru un dzemdību telpu kompleksa reorganizācija Rīgas pilsētas Dzemdību namā</t>
    </r>
  </si>
  <si>
    <r>
      <t>ED8-193</t>
    </r>
    <r>
      <rPr>
        <sz val="10"/>
        <rFont val="Times New Roman Baltic"/>
        <family val="1"/>
      </rPr>
      <t xml:space="preserve"> Zaubes pagasta Latvijas Sporta pedagoģijas akadēmijas mācību un treniņu bāzes rekonstrukcija</t>
    </r>
  </si>
  <si>
    <r>
      <t>ED8-049</t>
    </r>
    <r>
      <rPr>
        <sz val="10"/>
        <rFont val="Times New Roman Baltic"/>
        <family val="1"/>
      </rPr>
      <t xml:space="preserve"> Oskara Kalpaka Rudbāržu pamatskolas ēku un inženierkomunikāciju remonts, pārbūve un rekonstrukcija</t>
    </r>
  </si>
  <si>
    <t>Jaunas skolas būvniecības uzsākšanai Cesvainē</t>
  </si>
</sst>
</file>

<file path=xl/styles.xml><?xml version="1.0" encoding="utf-8"?>
<styleSheet xmlns="http://schemas.openxmlformats.org/spreadsheetml/2006/main">
  <numFmts count="60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d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&quot;Ls&quot;;\-#,##0&quot;Ls&quot;"/>
    <numFmt numFmtId="169" formatCode="#,##0&quot;Ls&quot;;[Red]\-#,##0&quot;Ls&quot;"/>
    <numFmt numFmtId="170" formatCode="#,##0.00&quot;Ls&quot;;\-#,##0.00&quot;Ls&quot;"/>
    <numFmt numFmtId="171" formatCode="#,##0.00&quot;Ls&quot;;[Red]\-#,##0.00&quot;Ls&quot;"/>
    <numFmt numFmtId="172" formatCode="_-* #,##0&quot;Ls&quot;_-;\-* #,##0&quot;Ls&quot;_-;_-* &quot;-&quot;&quot;Ls&quot;_-;_-@_-"/>
    <numFmt numFmtId="173" formatCode="_-* #,##0_L_s_-;\-* #,##0_L_s_-;_-* &quot;-&quot;_L_s_-;_-@_-"/>
    <numFmt numFmtId="174" formatCode="_-* #,##0.00&quot;Ls&quot;_-;\-* #,##0.00&quot;Ls&quot;_-;_-* &quot;-&quot;??&quot;Ls&quot;_-;_-@_-"/>
    <numFmt numFmtId="175" formatCode="_-* #,##0.00_L_s_-;\-* #,##0.00_L_s_-;_-* &quot;-&quot;??_L_s_-;_-@_-"/>
    <numFmt numFmtId="176" formatCode="00"/>
    <numFmt numFmtId="177" formatCode="_-* #,##0.00\ &quot;SIT&quot;_-;\-* #,##0.00\ &quot;SIT&quot;_-;_-* &quot;-&quot;??\ &quot;SIT&quot;_-;_-@_-"/>
    <numFmt numFmtId="178" formatCode="00.000"/>
    <numFmt numFmtId="179" formatCode="&quot;Ls&quot;#,##0_);\(&quot;Ls&quot;#,##0\)"/>
    <numFmt numFmtId="180" formatCode="&quot;Ls&quot;#,##0_);[Red]\(&quot;Ls&quot;#,##0\)"/>
    <numFmt numFmtId="181" formatCode="&quot;Ls&quot;#,##0.00_);\(&quot;Ls&quot;#,##0.00\)"/>
    <numFmt numFmtId="182" formatCode="&quot;Ls&quot;#,##0.00_);[Red]\(&quot;Ls&quot;#,##0.00\)"/>
    <numFmt numFmtId="183" formatCode="_(&quot;Ls&quot;* #,##0_);_(&quot;Ls&quot;* \(#,##0\);_(&quot;Ls&quot;* &quot;-&quot;_);_(@_)"/>
    <numFmt numFmtId="184" formatCode="_(* #,##0_);_(* \(#,##0\);_(* &quot;-&quot;_);_(@_)"/>
    <numFmt numFmtId="185" formatCode="_(&quot;Ls&quot;* #,##0.00_);_(&quot;Ls&quot;* \(#,##0.00\);_(&quot;Ls&quot;* &quot;-&quot;??_);_(@_)"/>
    <numFmt numFmtId="186" formatCode="_(* #,##0.00_);_(* \(#,##0.00\);_(* &quot;-&quot;??_);_(@_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#,##0.0"/>
    <numFmt numFmtId="194" formatCode="#,##0.000"/>
    <numFmt numFmtId="195" formatCode="0.000"/>
    <numFmt numFmtId="196" formatCode="0.0"/>
    <numFmt numFmtId="197" formatCode="0.0000"/>
    <numFmt numFmtId="198" formatCode="#\ ###\ ##0"/>
    <numFmt numFmtId="199" formatCode="[$€-2]\ #,##0.00_);[Red]\([$€-2]\ #,##0.00\)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* #,##0_-;\-* #,##0_-;_-* &quot;-&quot;_-;_-@_-"/>
    <numFmt numFmtId="206" formatCode="_-&quot;£&quot;* #,##0.00_-;\-&quot;£&quot;* #,##0.00_-;_-&quot;£&quot;* &quot;-&quot;??_-;_-@_-"/>
    <numFmt numFmtId="207" formatCode="_-* #,##0.00_-;\-* #,##0.00_-;_-* &quot;-&quot;??_-;_-@_-"/>
    <numFmt numFmtId="208" formatCode="_-* #,##0.0\ _L_s_-;\-* #,##0.0\ _L_s_-;_-* &quot;-&quot;??\ _L_s_-;_-@_-"/>
    <numFmt numFmtId="209" formatCode="_-* #,##0\ _L_s_-;\-* #,##0\ _L_s_-;_-* &quot;-&quot;??\ _L_s_-;_-@_-"/>
    <numFmt numFmtId="210" formatCode="&quot;Ls&quot;\ #,##0_);\(&quot;Ls&quot;\ #,##0\)"/>
    <numFmt numFmtId="211" formatCode="&quot;Ls&quot;\ #,##0_);[Red]\(&quot;Ls&quot;\ #,##0\)"/>
    <numFmt numFmtId="212" formatCode="&quot;Ls&quot;\ #,##0.00_);\(&quot;Ls&quot;\ #,##0.00\)"/>
    <numFmt numFmtId="213" formatCode="&quot;Ls&quot;\ #,##0.00_);[Red]\(&quot;Ls&quot;\ #,##0.00\)"/>
    <numFmt numFmtId="214" formatCode="_(&quot;Ls&quot;\ * #,##0_);_(&quot;Ls&quot;\ * \(#,##0\);_(&quot;Ls&quot;\ * &quot;-&quot;_);_(@_)"/>
    <numFmt numFmtId="215" formatCode="_(&quot;Ls&quot;\ * #,##0.00_);_(&quot;Ls&quot;\ * \(#,##0.00\);_(&quot;Ls&quot;\ * &quot;-&quot;??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BaltOptima"/>
      <family val="0"/>
    </font>
    <font>
      <b/>
      <sz val="10"/>
      <name val="Times New Roman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b/>
      <i/>
      <sz val="10"/>
      <name val="Times New Roman Baltic"/>
      <family val="1"/>
    </font>
    <font>
      <i/>
      <sz val="10"/>
      <name val="Times New Roman Baltic"/>
      <family val="1"/>
    </font>
    <font>
      <b/>
      <i/>
      <sz val="12"/>
      <name val="Times New Roman Baltic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1" fontId="5" fillId="0" borderId="0" xfId="21" applyNumberFormat="1" applyFont="1">
      <alignment/>
      <protection/>
    </xf>
    <xf numFmtId="1" fontId="5" fillId="0" borderId="0" xfId="21" applyNumberFormat="1" applyFont="1" applyAlignment="1">
      <alignment wrapText="1"/>
      <protection/>
    </xf>
    <xf numFmtId="3" fontId="5" fillId="0" borderId="0" xfId="21" applyNumberFormat="1" applyFont="1">
      <alignment/>
      <protection/>
    </xf>
    <xf numFmtId="3" fontId="5" fillId="0" borderId="0" xfId="21" applyNumberFormat="1" applyFont="1" applyAlignment="1">
      <alignment horizontal="left"/>
      <protection/>
    </xf>
    <xf numFmtId="1" fontId="5" fillId="0" borderId="0" xfId="21" applyNumberFormat="1" applyFont="1" applyFill="1" applyBorder="1" applyAlignment="1">
      <alignment/>
      <protection/>
    </xf>
    <xf numFmtId="1" fontId="5" fillId="0" borderId="0" xfId="21" applyNumberFormat="1" applyFont="1" applyFill="1" applyBorder="1">
      <alignment/>
      <protection/>
    </xf>
    <xf numFmtId="1" fontId="5" fillId="0" borderId="0" xfId="21" applyNumberFormat="1" applyFont="1" applyFill="1" applyAlignment="1">
      <alignment/>
      <protection/>
    </xf>
    <xf numFmtId="1" fontId="7" fillId="0" borderId="0" xfId="21" applyNumberFormat="1" applyFont="1" applyFill="1" applyBorder="1" applyAlignment="1">
      <alignment horizontal="center" wrapText="1"/>
      <protection/>
    </xf>
    <xf numFmtId="3" fontId="7" fillId="0" borderId="0" xfId="21" applyNumberFormat="1" applyFont="1" applyFill="1" applyBorder="1" applyAlignment="1">
      <alignment horizontal="center" wrapText="1"/>
      <protection/>
    </xf>
    <xf numFmtId="3" fontId="5" fillId="0" borderId="0" xfId="21" applyNumberFormat="1" applyFont="1" applyFill="1" applyBorder="1" applyAlignment="1">
      <alignment horizontal="center" wrapText="1"/>
      <protection/>
    </xf>
    <xf numFmtId="1" fontId="5" fillId="0" borderId="0" xfId="21" applyNumberFormat="1" applyFont="1" applyFill="1">
      <alignment/>
      <protection/>
    </xf>
    <xf numFmtId="1" fontId="5" fillId="2" borderId="1" xfId="21" applyNumberFormat="1" applyFont="1" applyFill="1" applyBorder="1" applyAlignment="1">
      <alignment horizontal="center"/>
      <protection/>
    </xf>
    <xf numFmtId="1" fontId="5" fillId="2" borderId="2" xfId="21" applyNumberFormat="1" applyFont="1" applyFill="1" applyBorder="1" applyAlignment="1">
      <alignment horizontal="center"/>
      <protection/>
    </xf>
    <xf numFmtId="1" fontId="5" fillId="2" borderId="3" xfId="21" applyNumberFormat="1" applyFont="1" applyFill="1" applyBorder="1" applyAlignment="1">
      <alignment horizontal="center"/>
      <protection/>
    </xf>
    <xf numFmtId="1" fontId="5" fillId="2" borderId="4" xfId="21" applyNumberFormat="1" applyFont="1" applyFill="1" applyBorder="1" applyAlignment="1">
      <alignment horizontal="center"/>
      <protection/>
    </xf>
    <xf numFmtId="1" fontId="5" fillId="2" borderId="5" xfId="21" applyNumberFormat="1" applyFont="1" applyFill="1" applyBorder="1" applyAlignment="1">
      <alignment horizontal="center" wrapText="1"/>
      <protection/>
    </xf>
    <xf numFmtId="1" fontId="5" fillId="2" borderId="6" xfId="21" applyNumberFormat="1" applyFont="1" applyFill="1" applyBorder="1" applyAlignment="1">
      <alignment horizontal="center" wrapText="1"/>
      <protection/>
    </xf>
    <xf numFmtId="1" fontId="5" fillId="2" borderId="7" xfId="21" applyNumberFormat="1" applyFont="1" applyFill="1" applyBorder="1" applyAlignment="1">
      <alignment horizontal="center" wrapText="1"/>
      <protection/>
    </xf>
    <xf numFmtId="3" fontId="5" fillId="2" borderId="8" xfId="21" applyNumberFormat="1" applyFont="1" applyFill="1" applyBorder="1" applyAlignment="1">
      <alignment horizontal="center" wrapText="1"/>
      <protection/>
    </xf>
    <xf numFmtId="3" fontId="7" fillId="2" borderId="8" xfId="21" applyNumberFormat="1" applyFont="1" applyFill="1" applyBorder="1" applyAlignment="1">
      <alignment horizontal="center" wrapText="1"/>
      <protection/>
    </xf>
    <xf numFmtId="1" fontId="5" fillId="2" borderId="0" xfId="21" applyNumberFormat="1" applyFont="1" applyFill="1" applyBorder="1" applyAlignment="1">
      <alignment horizontal="center"/>
      <protection/>
    </xf>
    <xf numFmtId="1" fontId="5" fillId="2" borderId="0" xfId="21" applyNumberFormat="1" applyFont="1" applyFill="1" applyBorder="1" applyAlignment="1">
      <alignment horizontal="center" wrapText="1"/>
      <protection/>
    </xf>
    <xf numFmtId="3" fontId="5" fillId="2" borderId="0" xfId="21" applyNumberFormat="1" applyFont="1" applyFill="1" applyBorder="1" applyAlignment="1">
      <alignment horizontal="center"/>
      <protection/>
    </xf>
    <xf numFmtId="3" fontId="7" fillId="2" borderId="0" xfId="21" applyNumberFormat="1" applyFont="1" applyFill="1" applyBorder="1" applyAlignment="1">
      <alignment horizontal="center"/>
      <protection/>
    </xf>
    <xf numFmtId="1" fontId="5" fillId="0" borderId="0" xfId="21" applyNumberFormat="1" applyFont="1" applyBorder="1">
      <alignment/>
      <protection/>
    </xf>
    <xf numFmtId="1" fontId="8" fillId="0" borderId="0" xfId="21" applyNumberFormat="1" applyFont="1" applyBorder="1" applyAlignment="1">
      <alignment wrapText="1"/>
      <protection/>
    </xf>
    <xf numFmtId="1" fontId="5" fillId="0" borderId="0" xfId="21" applyNumberFormat="1" applyFont="1" applyBorder="1" applyAlignment="1">
      <alignment wrapText="1"/>
      <protection/>
    </xf>
    <xf numFmtId="3" fontId="7" fillId="3" borderId="9" xfId="21" applyNumberFormat="1" applyFont="1" applyFill="1" applyBorder="1">
      <alignment/>
      <protection/>
    </xf>
    <xf numFmtId="3" fontId="7" fillId="2" borderId="10" xfId="21" applyNumberFormat="1" applyFont="1" applyFill="1" applyBorder="1">
      <alignment/>
      <protection/>
    </xf>
    <xf numFmtId="3" fontId="7" fillId="2" borderId="0" xfId="21" applyNumberFormat="1" applyFont="1" applyFill="1" applyBorder="1">
      <alignment/>
      <protection/>
    </xf>
    <xf numFmtId="3" fontId="7" fillId="0" borderId="0" xfId="21" applyNumberFormat="1" applyFont="1" applyFill="1" applyBorder="1">
      <alignment/>
      <protection/>
    </xf>
    <xf numFmtId="1" fontId="8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" fontId="5" fillId="0" borderId="9" xfId="21" applyNumberFormat="1" applyFont="1" applyBorder="1" applyAlignment="1">
      <alignment wrapText="1"/>
      <protection/>
    </xf>
    <xf numFmtId="1" fontId="7" fillId="0" borderId="9" xfId="0" applyNumberFormat="1" applyFont="1" applyBorder="1" applyAlignment="1">
      <alignment wrapText="1"/>
    </xf>
    <xf numFmtId="3" fontId="5" fillId="0" borderId="9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1" fontId="5" fillId="0" borderId="11" xfId="21" applyNumberFormat="1" applyFont="1" applyBorder="1" applyAlignment="1">
      <alignment wrapText="1"/>
      <protection/>
    </xf>
    <xf numFmtId="1" fontId="5" fillId="0" borderId="12" xfId="21" applyNumberFormat="1" applyFont="1" applyBorder="1" applyAlignment="1">
      <alignment wrapText="1"/>
      <protection/>
    </xf>
    <xf numFmtId="1" fontId="5" fillId="0" borderId="13" xfId="21" applyNumberFormat="1" applyFont="1" applyBorder="1" applyAlignment="1">
      <alignment wrapText="1"/>
      <protection/>
    </xf>
    <xf numFmtId="1" fontId="7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1" fontId="8" fillId="0" borderId="0" xfId="0" applyNumberFormat="1" applyFont="1" applyBorder="1" applyAlignment="1">
      <alignment wrapText="1"/>
    </xf>
    <xf numFmtId="3" fontId="7" fillId="0" borderId="1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" fontId="8" fillId="0" borderId="0" xfId="21" applyNumberFormat="1" applyFont="1" applyBorder="1" applyAlignment="1">
      <alignment horizontal="left" wrapText="1"/>
      <protection/>
    </xf>
    <xf numFmtId="3" fontId="5" fillId="0" borderId="0" xfId="21" applyNumberFormat="1" applyFont="1" applyBorder="1">
      <alignment/>
      <protection/>
    </xf>
    <xf numFmtId="3" fontId="7" fillId="0" borderId="0" xfId="21" applyNumberFormat="1" applyFont="1" applyBorder="1">
      <alignment/>
      <protection/>
    </xf>
    <xf numFmtId="1" fontId="7" fillId="0" borderId="5" xfId="21" applyNumberFormat="1" applyFont="1" applyBorder="1">
      <alignment/>
      <protection/>
    </xf>
    <xf numFmtId="1" fontId="7" fillId="0" borderId="16" xfId="21" applyNumberFormat="1" applyFont="1" applyBorder="1">
      <alignment/>
      <protection/>
    </xf>
    <xf numFmtId="1" fontId="7" fillId="0" borderId="0" xfId="21" applyNumberFormat="1" applyFont="1" applyBorder="1">
      <alignment/>
      <protection/>
    </xf>
    <xf numFmtId="1" fontId="5" fillId="0" borderId="17" xfId="21" applyNumberFormat="1" applyFont="1" applyBorder="1" applyAlignment="1">
      <alignment wrapText="1"/>
      <protection/>
    </xf>
    <xf numFmtId="1" fontId="7" fillId="0" borderId="9" xfId="21" applyNumberFormat="1" applyFont="1" applyBorder="1" applyAlignment="1">
      <alignment wrapText="1"/>
      <protection/>
    </xf>
    <xf numFmtId="3" fontId="5" fillId="0" borderId="9" xfId="21" applyNumberFormat="1" applyFont="1" applyBorder="1">
      <alignment/>
      <protection/>
    </xf>
    <xf numFmtId="3" fontId="7" fillId="0" borderId="9" xfId="21" applyNumberFormat="1" applyFont="1" applyBorder="1">
      <alignment/>
      <protection/>
    </xf>
    <xf numFmtId="1" fontId="7" fillId="0" borderId="0" xfId="21" applyNumberFormat="1" applyFont="1">
      <alignment/>
      <protection/>
    </xf>
    <xf numFmtId="1" fontId="5" fillId="0" borderId="9" xfId="21" applyNumberFormat="1" applyFont="1" applyBorder="1" applyAlignment="1">
      <alignment horizontal="left" wrapText="1"/>
      <protection/>
    </xf>
    <xf numFmtId="3" fontId="9" fillId="0" borderId="9" xfId="21" applyNumberFormat="1" applyFont="1" applyBorder="1">
      <alignment/>
      <protection/>
    </xf>
    <xf numFmtId="3" fontId="7" fillId="0" borderId="14" xfId="21" applyNumberFormat="1" applyFont="1" applyBorder="1">
      <alignment/>
      <protection/>
    </xf>
    <xf numFmtId="1" fontId="5" fillId="0" borderId="7" xfId="21" applyNumberFormat="1" applyFont="1" applyBorder="1">
      <alignment/>
      <protection/>
    </xf>
    <xf numFmtId="1" fontId="5" fillId="0" borderId="18" xfId="21" applyNumberFormat="1" applyFont="1" applyBorder="1">
      <alignment/>
      <protection/>
    </xf>
    <xf numFmtId="1" fontId="8" fillId="0" borderId="0" xfId="21" applyNumberFormat="1" applyFont="1" applyAlignment="1">
      <alignment wrapText="1"/>
      <protection/>
    </xf>
    <xf numFmtId="1" fontId="7" fillId="0" borderId="0" xfId="21" applyNumberFormat="1" applyFont="1" applyBorder="1" applyAlignment="1">
      <alignment wrapText="1"/>
      <protection/>
    </xf>
    <xf numFmtId="3" fontId="5" fillId="0" borderId="9" xfId="22" applyNumberFormat="1" applyFont="1" applyBorder="1" applyAlignment="1">
      <alignment/>
    </xf>
    <xf numFmtId="1" fontId="9" fillId="0" borderId="9" xfId="21" applyNumberFormat="1" applyFont="1" applyBorder="1" applyAlignment="1">
      <alignment horizontal="left" wrapText="1"/>
      <protection/>
    </xf>
    <xf numFmtId="3" fontId="9" fillId="0" borderId="9" xfId="22" applyNumberFormat="1" applyFont="1" applyBorder="1" applyAlignment="1">
      <alignment/>
    </xf>
    <xf numFmtId="3" fontId="5" fillId="0" borderId="0" xfId="22" applyNumberFormat="1" applyFont="1" applyBorder="1" applyAlignment="1">
      <alignment/>
    </xf>
    <xf numFmtId="1" fontId="5" fillId="2" borderId="0" xfId="21" applyNumberFormat="1" applyFont="1" applyFill="1" applyBorder="1">
      <alignment/>
      <protection/>
    </xf>
    <xf numFmtId="3" fontId="7" fillId="0" borderId="9" xfId="22" applyNumberFormat="1" applyFont="1" applyBorder="1" applyAlignment="1">
      <alignment/>
    </xf>
    <xf numFmtId="3" fontId="5" fillId="0" borderId="10" xfId="22" applyNumberFormat="1" applyFont="1" applyBorder="1" applyAlignment="1">
      <alignment/>
    </xf>
    <xf numFmtId="1" fontId="9" fillId="2" borderId="9" xfId="21" applyNumberFormat="1" applyFont="1" applyFill="1" applyBorder="1" applyAlignment="1">
      <alignment horizontal="left" wrapText="1"/>
      <protection/>
    </xf>
    <xf numFmtId="3" fontId="9" fillId="0" borderId="11" xfId="22" applyNumberFormat="1" applyFont="1" applyBorder="1" applyAlignment="1">
      <alignment/>
    </xf>
    <xf numFmtId="1" fontId="5" fillId="0" borderId="19" xfId="21" applyNumberFormat="1" applyFont="1" applyBorder="1" applyAlignment="1">
      <alignment wrapText="1"/>
      <protection/>
    </xf>
    <xf numFmtId="1" fontId="7" fillId="2" borderId="0" xfId="21" applyNumberFormat="1" applyFont="1" applyFill="1" applyBorder="1">
      <alignment/>
      <protection/>
    </xf>
    <xf numFmtId="1" fontId="5" fillId="2" borderId="9" xfId="21" applyNumberFormat="1" applyFont="1" applyFill="1" applyBorder="1" applyAlignment="1">
      <alignment wrapText="1"/>
      <protection/>
    </xf>
    <xf numFmtId="1" fontId="5" fillId="0" borderId="10" xfId="21" applyNumberFormat="1" applyFont="1" applyBorder="1" applyAlignment="1">
      <alignment wrapText="1"/>
      <protection/>
    </xf>
    <xf numFmtId="1" fontId="7" fillId="2" borderId="9" xfId="21" applyNumberFormat="1" applyFont="1" applyFill="1" applyBorder="1" applyAlignment="1">
      <alignment wrapText="1"/>
      <protection/>
    </xf>
    <xf numFmtId="1" fontId="7" fillId="2" borderId="9" xfId="21" applyNumberFormat="1" applyFont="1" applyFill="1" applyBorder="1" applyAlignment="1">
      <alignment horizontal="left" wrapText="1"/>
      <protection/>
    </xf>
    <xf numFmtId="1" fontId="8" fillId="0" borderId="0" xfId="21" applyNumberFormat="1" applyFont="1" applyFill="1" applyAlignment="1">
      <alignment wrapText="1"/>
      <protection/>
    </xf>
    <xf numFmtId="3" fontId="5" fillId="0" borderId="0" xfId="21" applyNumberFormat="1" applyFont="1" applyFill="1" applyBorder="1">
      <alignment/>
      <protection/>
    </xf>
    <xf numFmtId="1" fontId="7" fillId="2" borderId="0" xfId="21" applyNumberFormat="1" applyFont="1" applyFill="1" applyBorder="1" applyAlignment="1">
      <alignment horizontal="center"/>
      <protection/>
    </xf>
    <xf numFmtId="0" fontId="5" fillId="0" borderId="9" xfId="0" applyFont="1" applyFill="1" applyBorder="1" applyAlignment="1">
      <alignment wrapText="1"/>
    </xf>
    <xf numFmtId="3" fontId="5" fillId="0" borderId="9" xfId="22" applyNumberFormat="1" applyFont="1" applyFill="1" applyBorder="1" applyAlignment="1">
      <alignment/>
    </xf>
    <xf numFmtId="3" fontId="9" fillId="0" borderId="9" xfId="22" applyNumberFormat="1" applyFont="1" applyFill="1" applyBorder="1" applyAlignment="1">
      <alignment/>
    </xf>
    <xf numFmtId="1" fontId="7" fillId="0" borderId="9" xfId="21" applyNumberFormat="1" applyFont="1" applyFill="1" applyBorder="1" applyAlignment="1">
      <alignment wrapText="1"/>
      <protection/>
    </xf>
    <xf numFmtId="3" fontId="5" fillId="0" borderId="9" xfId="21" applyNumberFormat="1" applyFont="1" applyFill="1" applyBorder="1">
      <alignment/>
      <protection/>
    </xf>
    <xf numFmtId="3" fontId="5" fillId="0" borderId="0" xfId="21" applyNumberFormat="1" applyFont="1" applyBorder="1" applyAlignment="1">
      <alignment horizontal="right"/>
      <protection/>
    </xf>
    <xf numFmtId="3" fontId="7" fillId="0" borderId="15" xfId="21" applyNumberFormat="1" applyFont="1" applyBorder="1">
      <alignment/>
      <protection/>
    </xf>
    <xf numFmtId="3" fontId="5" fillId="0" borderId="17" xfId="21" applyNumberFormat="1" applyFont="1" applyBorder="1">
      <alignment/>
      <protection/>
    </xf>
    <xf numFmtId="1" fontId="5" fillId="0" borderId="5" xfId="21" applyNumberFormat="1" applyFont="1" applyBorder="1">
      <alignment/>
      <protection/>
    </xf>
    <xf numFmtId="1" fontId="5" fillId="0" borderId="16" xfId="21" applyNumberFormat="1" applyFont="1" applyBorder="1">
      <alignment/>
      <protection/>
    </xf>
    <xf numFmtId="1" fontId="5" fillId="0" borderId="6" xfId="21" applyNumberFormat="1" applyFont="1" applyBorder="1">
      <alignment/>
      <protection/>
    </xf>
    <xf numFmtId="1" fontId="5" fillId="0" borderId="20" xfId="21" applyNumberFormat="1" applyFont="1" applyBorder="1">
      <alignment/>
      <protection/>
    </xf>
    <xf numFmtId="3" fontId="5" fillId="2" borderId="17" xfId="22" applyNumberFormat="1" applyFont="1" applyFill="1" applyBorder="1" applyAlignment="1">
      <alignment/>
    </xf>
    <xf numFmtId="3" fontId="5" fillId="2" borderId="9" xfId="22" applyNumberFormat="1" applyFont="1" applyFill="1" applyBorder="1" applyAlignment="1">
      <alignment/>
    </xf>
    <xf numFmtId="3" fontId="7" fillId="2" borderId="9" xfId="21" applyNumberFormat="1" applyFont="1" applyFill="1" applyBorder="1">
      <alignment/>
      <protection/>
    </xf>
    <xf numFmtId="3" fontId="9" fillId="2" borderId="17" xfId="22" applyNumberFormat="1" applyFont="1" applyFill="1" applyBorder="1" applyAlignment="1">
      <alignment/>
    </xf>
    <xf numFmtId="3" fontId="9" fillId="2" borderId="9" xfId="22" applyNumberFormat="1" applyFont="1" applyFill="1" applyBorder="1" applyAlignment="1">
      <alignment/>
    </xf>
    <xf numFmtId="3" fontId="9" fillId="2" borderId="9" xfId="21" applyNumberFormat="1" applyFont="1" applyFill="1" applyBorder="1">
      <alignment/>
      <protection/>
    </xf>
    <xf numFmtId="3" fontId="9" fillId="0" borderId="13" xfId="22" applyNumberFormat="1" applyFont="1" applyBorder="1" applyAlignment="1">
      <alignment/>
    </xf>
    <xf numFmtId="3" fontId="5" fillId="0" borderId="13" xfId="22" applyNumberFormat="1" applyFont="1" applyBorder="1" applyAlignment="1">
      <alignment/>
    </xf>
    <xf numFmtId="1" fontId="9" fillId="0" borderId="21" xfId="21" applyNumberFormat="1" applyFont="1" applyBorder="1" applyAlignment="1">
      <alignment horizontal="left" wrapText="1"/>
      <protection/>
    </xf>
    <xf numFmtId="3" fontId="9" fillId="0" borderId="11" xfId="21" applyNumberFormat="1" applyFont="1" applyBorder="1">
      <alignment/>
      <protection/>
    </xf>
    <xf numFmtId="1" fontId="5" fillId="2" borderId="9" xfId="21" applyNumberFormat="1" applyFont="1" applyFill="1" applyBorder="1" applyAlignment="1">
      <alignment horizontal="left" wrapText="1"/>
      <protection/>
    </xf>
    <xf numFmtId="0" fontId="5" fillId="2" borderId="9" xfId="0" applyFont="1" applyFill="1" applyBorder="1" applyAlignment="1">
      <alignment wrapText="1"/>
    </xf>
    <xf numFmtId="1" fontId="7" fillId="0" borderId="9" xfId="21" applyNumberFormat="1" applyFont="1" applyBorder="1" applyAlignment="1">
      <alignment horizontal="left" wrapText="1"/>
      <protection/>
    </xf>
    <xf numFmtId="0" fontId="5" fillId="0" borderId="0" xfId="0" applyFont="1" applyFill="1" applyBorder="1" applyAlignment="1">
      <alignment wrapText="1"/>
    </xf>
    <xf numFmtId="3" fontId="5" fillId="0" borderId="0" xfId="22" applyNumberFormat="1" applyFont="1" applyFill="1" applyBorder="1" applyAlignment="1">
      <alignment/>
    </xf>
    <xf numFmtId="0" fontId="5" fillId="0" borderId="9" xfId="0" applyFont="1" applyBorder="1" applyAlignment="1">
      <alignment wrapText="1"/>
    </xf>
    <xf numFmtId="1" fontId="7" fillId="0" borderId="0" xfId="21" applyNumberFormat="1" applyFont="1" applyBorder="1" applyAlignment="1">
      <alignment horizontal="center" wrapText="1"/>
      <protection/>
    </xf>
    <xf numFmtId="3" fontId="7" fillId="0" borderId="0" xfId="21" applyNumberFormat="1" applyFont="1">
      <alignment/>
      <protection/>
    </xf>
    <xf numFmtId="1" fontId="10" fillId="0" borderId="0" xfId="21" applyNumberFormat="1" applyFont="1" applyAlignment="1">
      <alignment wrapText="1"/>
      <protection/>
    </xf>
    <xf numFmtId="0" fontId="8" fillId="0" borderId="9" xfId="21" applyFont="1" applyFill="1" applyBorder="1" applyAlignment="1">
      <alignment horizontal="left" vertical="top" wrapText="1"/>
      <protection/>
    </xf>
    <xf numFmtId="0" fontId="7" fillId="0" borderId="9" xfId="21" applyFont="1" applyFill="1" applyBorder="1" applyAlignment="1">
      <alignment horizontal="left" vertical="top" wrapText="1"/>
      <protection/>
    </xf>
    <xf numFmtId="0" fontId="5" fillId="0" borderId="9" xfId="21" applyFont="1" applyFill="1" applyBorder="1" applyAlignment="1">
      <alignment horizontal="left" vertical="top" wrapText="1"/>
      <protection/>
    </xf>
    <xf numFmtId="3" fontId="5" fillId="0" borderId="9" xfId="21" applyNumberFormat="1" applyFont="1" applyFill="1" applyBorder="1" applyAlignment="1">
      <alignment horizontal="right" wrapText="1"/>
      <protection/>
    </xf>
    <xf numFmtId="1" fontId="8" fillId="0" borderId="9" xfId="21" applyNumberFormat="1" applyFont="1" applyBorder="1" applyAlignment="1">
      <alignment wrapText="1"/>
      <protection/>
    </xf>
    <xf numFmtId="0" fontId="5" fillId="0" borderId="12" xfId="21" applyFont="1" applyFill="1" applyBorder="1" applyAlignment="1">
      <alignment horizontal="left" vertical="top" wrapText="1"/>
      <protection/>
    </xf>
    <xf numFmtId="3" fontId="7" fillId="0" borderId="12" xfId="21" applyNumberFormat="1" applyFont="1" applyBorder="1">
      <alignment/>
      <protection/>
    </xf>
    <xf numFmtId="3" fontId="7" fillId="0" borderId="5" xfId="21" applyNumberFormat="1" applyFont="1" applyBorder="1" applyAlignment="1">
      <alignment horizontal="center"/>
      <protection/>
    </xf>
    <xf numFmtId="3" fontId="7" fillId="0" borderId="16" xfId="21" applyNumberFormat="1" applyFont="1" applyBorder="1" applyAlignment="1">
      <alignment horizontal="center"/>
      <protection/>
    </xf>
    <xf numFmtId="1" fontId="6" fillId="0" borderId="0" xfId="21" applyNumberFormat="1" applyFont="1" applyFill="1" applyBorder="1" applyAlignment="1">
      <alignment horizontal="center" wrapText="1"/>
      <protection/>
    </xf>
    <xf numFmtId="1" fontId="7" fillId="3" borderId="17" xfId="21" applyNumberFormat="1" applyFont="1" applyFill="1" applyBorder="1" applyAlignment="1">
      <alignment horizontal="center" wrapText="1"/>
      <protection/>
    </xf>
    <xf numFmtId="1" fontId="7" fillId="3" borderId="22" xfId="21" applyNumberFormat="1" applyFont="1" applyFill="1" applyBorder="1" applyAlignment="1">
      <alignment horizontal="center" wrapText="1"/>
      <protection/>
    </xf>
    <xf numFmtId="1" fontId="7" fillId="3" borderId="23" xfId="21" applyNumberFormat="1" applyFont="1" applyFill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nvestic20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210"/>
  <sheetViews>
    <sheetView tabSelected="1" workbookViewId="0" topLeftCell="G205">
      <selection activeCell="I184" sqref="I184"/>
    </sheetView>
  </sheetViews>
  <sheetFormatPr defaultColWidth="9.140625" defaultRowHeight="12.75"/>
  <cols>
    <col min="1" max="2" width="24.421875" style="1" hidden="1" customWidth="1"/>
    <col min="3" max="4" width="0.13671875" style="1" hidden="1" customWidth="1"/>
    <col min="5" max="5" width="22.28125" style="2" hidden="1" customWidth="1"/>
    <col min="6" max="6" width="8.140625" style="2" hidden="1" customWidth="1"/>
    <col min="7" max="7" width="17.00390625" style="2" customWidth="1"/>
    <col min="8" max="8" width="17.8515625" style="2" customWidth="1"/>
    <col min="9" max="9" width="40.8515625" style="2" customWidth="1"/>
    <col min="10" max="10" width="11.57421875" style="3" customWidth="1"/>
    <col min="11" max="11" width="12.140625" style="3" customWidth="1"/>
    <col min="12" max="12" width="9.8515625" style="3" customWidth="1"/>
    <col min="13" max="13" width="11.57421875" style="3" customWidth="1"/>
    <col min="14" max="14" width="12.140625" style="113" customWidth="1"/>
    <col min="15" max="15" width="7.8515625" style="1" customWidth="1"/>
    <col min="16" max="16384" width="10.421875" style="1" customWidth="1"/>
  </cols>
  <sheetData>
    <row r="1" spans="13:14" ht="12.75">
      <c r="M1" s="4"/>
      <c r="N1" s="3"/>
    </row>
    <row r="2" spans="13:14" ht="12.75">
      <c r="M2" s="4"/>
      <c r="N2" s="3"/>
    </row>
    <row r="3" spans="1:14" s="6" customFormat="1" ht="32.25" customHeight="1">
      <c r="A3" s="5"/>
      <c r="B3" s="5"/>
      <c r="C3" s="5"/>
      <c r="D3" s="5"/>
      <c r="E3" s="124" t="s">
        <v>91</v>
      </c>
      <c r="F3" s="124"/>
      <c r="G3" s="124"/>
      <c r="H3" s="124"/>
      <c r="I3" s="124"/>
      <c r="J3" s="124"/>
      <c r="K3" s="124"/>
      <c r="L3" s="124"/>
      <c r="M3" s="124"/>
      <c r="N3" s="124"/>
    </row>
    <row r="4" spans="1:14" s="11" customFormat="1" ht="11.25" customHeight="1" thickBot="1">
      <c r="A4" s="7"/>
      <c r="B4" s="7"/>
      <c r="C4" s="7"/>
      <c r="D4" s="7"/>
      <c r="E4" s="8"/>
      <c r="F4" s="8"/>
      <c r="G4" s="8"/>
      <c r="H4" s="8"/>
      <c r="I4" s="8"/>
      <c r="J4" s="9"/>
      <c r="K4" s="9"/>
      <c r="L4" s="9"/>
      <c r="M4" s="9"/>
      <c r="N4" s="10" t="s">
        <v>37</v>
      </c>
    </row>
    <row r="5" spans="1:14" ht="12.75">
      <c r="A5" s="12"/>
      <c r="B5" s="13"/>
      <c r="C5" s="14" t="s">
        <v>5</v>
      </c>
      <c r="D5" s="15" t="s">
        <v>5</v>
      </c>
      <c r="E5" s="16"/>
      <c r="F5" s="16"/>
      <c r="G5" s="16"/>
      <c r="H5" s="16"/>
      <c r="I5" s="16"/>
      <c r="J5" s="122" t="s">
        <v>92</v>
      </c>
      <c r="K5" s="122"/>
      <c r="L5" s="123"/>
      <c r="M5" s="123"/>
      <c r="N5" s="122"/>
    </row>
    <row r="6" spans="1:14" ht="102.75" customHeight="1">
      <c r="A6" s="12"/>
      <c r="B6" s="13"/>
      <c r="C6" s="12" t="s">
        <v>6</v>
      </c>
      <c r="D6" s="13" t="s">
        <v>7</v>
      </c>
      <c r="E6" s="17" t="s">
        <v>8</v>
      </c>
      <c r="F6" s="17" t="s">
        <v>9</v>
      </c>
      <c r="G6" s="18" t="s">
        <v>61</v>
      </c>
      <c r="H6" s="18" t="s">
        <v>9</v>
      </c>
      <c r="I6" s="18" t="s">
        <v>48</v>
      </c>
      <c r="J6" s="19" t="s">
        <v>43</v>
      </c>
      <c r="K6" s="19" t="s">
        <v>44</v>
      </c>
      <c r="L6" s="19" t="s">
        <v>45</v>
      </c>
      <c r="M6" s="19" t="s">
        <v>47</v>
      </c>
      <c r="N6" s="20" t="s">
        <v>46</v>
      </c>
    </row>
    <row r="7" spans="1:14" ht="12.75">
      <c r="A7" s="21"/>
      <c r="B7" s="21"/>
      <c r="C7" s="21"/>
      <c r="D7" s="21"/>
      <c r="E7" s="22"/>
      <c r="F7" s="22"/>
      <c r="G7" s="22"/>
      <c r="H7" s="22"/>
      <c r="I7" s="22"/>
      <c r="J7" s="23"/>
      <c r="K7" s="23"/>
      <c r="L7" s="23"/>
      <c r="M7" s="23"/>
      <c r="N7" s="24"/>
    </row>
    <row r="8" spans="5:22" s="25" customFormat="1" ht="15" customHeight="1">
      <c r="E8" s="26"/>
      <c r="F8" s="27"/>
      <c r="G8" s="125" t="s">
        <v>49</v>
      </c>
      <c r="H8" s="126"/>
      <c r="I8" s="127"/>
      <c r="J8" s="28">
        <f>SUM(J10+J19+J22+J26+J39+J46+J75+J80+J83+J116+J120+J209+J210)</f>
        <v>42093980</v>
      </c>
      <c r="K8" s="28">
        <f>SUM(K10+K19+K22+K26+K39+K46+K75+K80+K83+K116+K120+K209+K210)</f>
        <v>48562067</v>
      </c>
      <c r="L8" s="28">
        <f>SUM(L10+L19+L22+L26+L39+L46+L75+L80+L83+L116+L120+L209+L210)</f>
        <v>2083935</v>
      </c>
      <c r="M8" s="28">
        <f>SUM(M10+M19+M22+M26+M39+M46+M75+M80+M83+M116+M120+M209+M210)</f>
        <v>31560998</v>
      </c>
      <c r="N8" s="28">
        <f>SUM(J8:M8)</f>
        <v>124300980</v>
      </c>
      <c r="O8" s="29"/>
      <c r="P8" s="30"/>
      <c r="Q8" s="30"/>
      <c r="R8" s="30"/>
      <c r="S8" s="30"/>
      <c r="T8" s="30"/>
      <c r="U8" s="30"/>
      <c r="V8" s="30"/>
    </row>
    <row r="9" spans="5:14" s="25" customFormat="1" ht="15" customHeight="1">
      <c r="E9" s="26"/>
      <c r="F9" s="27"/>
      <c r="G9" s="27"/>
      <c r="H9" s="27"/>
      <c r="I9" s="8"/>
      <c r="J9" s="31"/>
      <c r="K9" s="31"/>
      <c r="L9" s="31"/>
      <c r="M9" s="31"/>
      <c r="N9" s="31"/>
    </row>
    <row r="10" spans="5:14" s="25" customFormat="1" ht="15" customHeight="1">
      <c r="E10" s="26"/>
      <c r="F10" s="27"/>
      <c r="G10" s="27"/>
      <c r="H10" s="27"/>
      <c r="I10" s="32" t="s">
        <v>39</v>
      </c>
      <c r="J10" s="33">
        <f>SUM(J11:J17)</f>
        <v>9179000</v>
      </c>
      <c r="K10" s="33">
        <f>SUM(K11:K17)</f>
        <v>0</v>
      </c>
      <c r="L10" s="33">
        <f>SUM(L11:L17)</f>
        <v>0</v>
      </c>
      <c r="M10" s="33">
        <f>SUM(M11:M17)</f>
        <v>0</v>
      </c>
      <c r="N10" s="34">
        <f>SUM(N11:N17)</f>
        <v>9179000</v>
      </c>
    </row>
    <row r="11" spans="5:14" s="25" customFormat="1" ht="39" customHeight="1">
      <c r="E11" s="26"/>
      <c r="F11" s="27"/>
      <c r="G11" s="35" t="s">
        <v>62</v>
      </c>
      <c r="H11" s="35" t="s">
        <v>63</v>
      </c>
      <c r="I11" s="36" t="s">
        <v>179</v>
      </c>
      <c r="J11" s="37">
        <v>320000</v>
      </c>
      <c r="K11" s="37"/>
      <c r="L11" s="37"/>
      <c r="M11" s="37"/>
      <c r="N11" s="38">
        <f aca="true" t="shared" si="0" ref="N11:N20">SUM(J11:L11)</f>
        <v>320000</v>
      </c>
    </row>
    <row r="12" spans="5:14" s="25" customFormat="1" ht="27" customHeight="1">
      <c r="E12" s="26"/>
      <c r="F12" s="27"/>
      <c r="G12" s="39" t="s">
        <v>64</v>
      </c>
      <c r="H12" s="35" t="s">
        <v>65</v>
      </c>
      <c r="I12" s="36" t="s">
        <v>180</v>
      </c>
      <c r="J12" s="37">
        <v>674000</v>
      </c>
      <c r="K12" s="37"/>
      <c r="L12" s="37"/>
      <c r="M12" s="37"/>
      <c r="N12" s="38">
        <f t="shared" si="0"/>
        <v>674000</v>
      </c>
    </row>
    <row r="13" spans="1:14" s="25" customFormat="1" ht="28.5" customHeight="1">
      <c r="A13" s="25" t="s">
        <v>40</v>
      </c>
      <c r="B13" s="25">
        <v>245500</v>
      </c>
      <c r="E13" s="26">
        <v>245500</v>
      </c>
      <c r="F13" s="27"/>
      <c r="G13" s="40"/>
      <c r="H13" s="39" t="s">
        <v>66</v>
      </c>
      <c r="I13" s="36" t="s">
        <v>181</v>
      </c>
      <c r="J13" s="37">
        <v>447000</v>
      </c>
      <c r="K13" s="37"/>
      <c r="L13" s="37"/>
      <c r="M13" s="37"/>
      <c r="N13" s="38">
        <f>SUM(J13:L13)</f>
        <v>447000</v>
      </c>
    </row>
    <row r="14" spans="5:14" s="25" customFormat="1" ht="27" customHeight="1">
      <c r="E14" s="26"/>
      <c r="F14" s="27"/>
      <c r="G14" s="40"/>
      <c r="H14" s="41"/>
      <c r="I14" s="36" t="s">
        <v>182</v>
      </c>
      <c r="J14" s="37">
        <v>1500000</v>
      </c>
      <c r="K14" s="37"/>
      <c r="L14" s="37"/>
      <c r="M14" s="37"/>
      <c r="N14" s="38">
        <f>SUM(J14:L14)</f>
        <v>1500000</v>
      </c>
    </row>
    <row r="15" spans="5:14" s="25" customFormat="1" ht="27" customHeight="1">
      <c r="E15" s="26"/>
      <c r="F15" s="27"/>
      <c r="G15" s="40"/>
      <c r="H15" s="39" t="s">
        <v>67</v>
      </c>
      <c r="I15" s="36" t="s">
        <v>183</v>
      </c>
      <c r="J15" s="37">
        <v>4568000</v>
      </c>
      <c r="K15" s="37"/>
      <c r="L15" s="37"/>
      <c r="M15" s="37"/>
      <c r="N15" s="38">
        <f t="shared" si="0"/>
        <v>4568000</v>
      </c>
    </row>
    <row r="16" spans="5:14" s="25" customFormat="1" ht="27" customHeight="1">
      <c r="E16" s="26"/>
      <c r="F16" s="27"/>
      <c r="G16" s="40"/>
      <c r="H16" s="40"/>
      <c r="I16" s="36" t="s">
        <v>184</v>
      </c>
      <c r="J16" s="37">
        <v>670000</v>
      </c>
      <c r="K16" s="37"/>
      <c r="L16" s="37"/>
      <c r="M16" s="37"/>
      <c r="N16" s="38">
        <f t="shared" si="0"/>
        <v>670000</v>
      </c>
    </row>
    <row r="17" spans="1:18" s="25" customFormat="1" ht="29.25" customHeight="1">
      <c r="A17" s="25" t="s">
        <v>40</v>
      </c>
      <c r="B17" s="25">
        <v>721622</v>
      </c>
      <c r="E17" s="26">
        <v>721622</v>
      </c>
      <c r="F17" s="27"/>
      <c r="G17" s="41"/>
      <c r="H17" s="41"/>
      <c r="I17" s="36" t="s">
        <v>185</v>
      </c>
      <c r="J17" s="37">
        <v>1000000</v>
      </c>
      <c r="K17" s="37"/>
      <c r="L17" s="37"/>
      <c r="M17" s="37"/>
      <c r="N17" s="38">
        <f t="shared" si="0"/>
        <v>1000000</v>
      </c>
      <c r="R17" s="25" t="s">
        <v>42</v>
      </c>
    </row>
    <row r="18" spans="5:14" s="25" customFormat="1" ht="15.75" customHeight="1">
      <c r="E18" s="26"/>
      <c r="F18" s="27"/>
      <c r="G18" s="27"/>
      <c r="H18" s="27"/>
      <c r="I18" s="42"/>
      <c r="J18" s="43"/>
      <c r="K18" s="43"/>
      <c r="L18" s="43"/>
      <c r="M18" s="43"/>
      <c r="N18" s="44"/>
    </row>
    <row r="19" spans="5:14" s="25" customFormat="1" ht="15.75" customHeight="1">
      <c r="E19" s="26"/>
      <c r="F19" s="27"/>
      <c r="G19" s="27"/>
      <c r="H19" s="27"/>
      <c r="I19" s="45" t="s">
        <v>102</v>
      </c>
      <c r="J19" s="43">
        <f>SUM(J20)</f>
        <v>60000</v>
      </c>
      <c r="K19" s="43">
        <f>SUM(K20)</f>
        <v>0</v>
      </c>
      <c r="L19" s="43">
        <f>SUM(L20)</f>
        <v>0</v>
      </c>
      <c r="M19" s="43">
        <f>SUM(M20)</f>
        <v>0</v>
      </c>
      <c r="N19" s="46">
        <f t="shared" si="0"/>
        <v>60000</v>
      </c>
    </row>
    <row r="20" spans="5:14" s="25" customFormat="1" ht="27" customHeight="1">
      <c r="E20" s="26"/>
      <c r="F20" s="27"/>
      <c r="G20" s="35" t="s">
        <v>103</v>
      </c>
      <c r="H20" s="35" t="s">
        <v>104</v>
      </c>
      <c r="I20" s="36" t="s">
        <v>186</v>
      </c>
      <c r="J20" s="37">
        <v>60000</v>
      </c>
      <c r="K20" s="37"/>
      <c r="L20" s="37"/>
      <c r="M20" s="37"/>
      <c r="N20" s="38">
        <f t="shared" si="0"/>
        <v>60000</v>
      </c>
    </row>
    <row r="21" spans="5:14" s="25" customFormat="1" ht="15.75" customHeight="1">
      <c r="E21" s="26"/>
      <c r="F21" s="27"/>
      <c r="G21" s="27"/>
      <c r="H21" s="27"/>
      <c r="I21" s="42"/>
      <c r="J21" s="43"/>
      <c r="K21" s="43"/>
      <c r="L21" s="43"/>
      <c r="M21" s="43"/>
      <c r="N21" s="47"/>
    </row>
    <row r="22" spans="1:14" s="25" customFormat="1" ht="13.5">
      <c r="A22" s="25" t="s">
        <v>41</v>
      </c>
      <c r="B22" s="25">
        <v>855000</v>
      </c>
      <c r="E22" s="26">
        <v>855000</v>
      </c>
      <c r="F22" s="27"/>
      <c r="G22" s="27"/>
      <c r="H22" s="27"/>
      <c r="I22" s="48" t="s">
        <v>35</v>
      </c>
      <c r="J22" s="49">
        <f>J23+J24</f>
        <v>3949000</v>
      </c>
      <c r="K22" s="49">
        <f>K23+K24</f>
        <v>2025457</v>
      </c>
      <c r="L22" s="49">
        <f>L23+L24</f>
        <v>0</v>
      </c>
      <c r="M22" s="49">
        <f>M23+M24</f>
        <v>0</v>
      </c>
      <c r="N22" s="50">
        <f>N23+N24</f>
        <v>5974457</v>
      </c>
    </row>
    <row r="23" spans="1:14" s="58" customFormat="1" ht="40.5" customHeight="1">
      <c r="A23" s="51" t="s">
        <v>12</v>
      </c>
      <c r="B23" s="52"/>
      <c r="C23" s="53"/>
      <c r="D23" s="53"/>
      <c r="E23" s="35" t="s">
        <v>10</v>
      </c>
      <c r="F23" s="54" t="s">
        <v>11</v>
      </c>
      <c r="G23" s="35" t="s">
        <v>176</v>
      </c>
      <c r="H23" s="35"/>
      <c r="I23" s="55" t="s">
        <v>187</v>
      </c>
      <c r="J23" s="56">
        <v>3243000</v>
      </c>
      <c r="K23" s="56">
        <v>2025457</v>
      </c>
      <c r="L23" s="56"/>
      <c r="M23" s="56"/>
      <c r="N23" s="57">
        <f>SUM(J23:M23)</f>
        <v>5268457</v>
      </c>
    </row>
    <row r="24" spans="1:14" s="58" customFormat="1" ht="39" customHeight="1">
      <c r="A24" s="51"/>
      <c r="B24" s="52"/>
      <c r="C24" s="53"/>
      <c r="D24" s="53"/>
      <c r="E24" s="27"/>
      <c r="F24" s="27"/>
      <c r="G24" s="35" t="s">
        <v>177</v>
      </c>
      <c r="H24" s="35"/>
      <c r="I24" s="59" t="s">
        <v>93</v>
      </c>
      <c r="J24" s="56">
        <v>706000</v>
      </c>
      <c r="K24" s="56"/>
      <c r="L24" s="60"/>
      <c r="M24" s="60"/>
      <c r="N24" s="57">
        <f>SUM(J24:M24)</f>
        <v>706000</v>
      </c>
    </row>
    <row r="25" spans="1:14" s="58" customFormat="1" ht="15.75" customHeight="1">
      <c r="A25" s="53"/>
      <c r="B25" s="53"/>
      <c r="C25" s="53"/>
      <c r="D25" s="53"/>
      <c r="E25" s="27"/>
      <c r="F25" s="27"/>
      <c r="G25" s="27"/>
      <c r="H25" s="27"/>
      <c r="I25" s="27"/>
      <c r="J25" s="49"/>
      <c r="K25" s="49"/>
      <c r="L25" s="49"/>
      <c r="M25" s="49"/>
      <c r="N25" s="61"/>
    </row>
    <row r="26" spans="3:21" ht="13.5">
      <c r="C26" s="62"/>
      <c r="D26" s="63"/>
      <c r="E26" s="64"/>
      <c r="F26" s="65"/>
      <c r="G26" s="65"/>
      <c r="H26" s="65"/>
      <c r="I26" s="64" t="s">
        <v>13</v>
      </c>
      <c r="J26" s="49">
        <f>J27+J28+J29+J30+J31+J32+J33+J36+J37</f>
        <v>5854629</v>
      </c>
      <c r="K26" s="49">
        <f>K27+K28+K29+K30+K31+K32+K33+K36+K37</f>
        <v>1915783</v>
      </c>
      <c r="L26" s="49">
        <f>L27+L28+L29+L30+L31+L32+L33+L36+L37</f>
        <v>0</v>
      </c>
      <c r="M26" s="49">
        <f>M27+M28+M29+M30+M31+M32+M33+M36+M37</f>
        <v>0</v>
      </c>
      <c r="N26" s="50">
        <f>N27+N28+N29+N30+N31+N32+N33+N36+N37</f>
        <v>7770412</v>
      </c>
      <c r="O26" s="49"/>
      <c r="P26" s="49"/>
      <c r="Q26" s="49"/>
      <c r="R26" s="49"/>
      <c r="S26" s="49"/>
      <c r="T26" s="49"/>
      <c r="U26" s="49"/>
    </row>
    <row r="27" spans="3:14" ht="54" customHeight="1">
      <c r="C27" s="25"/>
      <c r="D27" s="25"/>
      <c r="E27" s="64"/>
      <c r="F27" s="65"/>
      <c r="G27" s="39" t="s">
        <v>69</v>
      </c>
      <c r="H27" s="35" t="s">
        <v>70</v>
      </c>
      <c r="I27" s="55" t="s">
        <v>188</v>
      </c>
      <c r="J27" s="56">
        <v>429899</v>
      </c>
      <c r="K27" s="56"/>
      <c r="L27" s="56"/>
      <c r="M27" s="56"/>
      <c r="N27" s="57">
        <f aca="true" t="shared" si="1" ref="N27:N37">SUM(J27:M27)</f>
        <v>429899</v>
      </c>
    </row>
    <row r="28" spans="3:14" ht="25.5" customHeight="1">
      <c r="C28" s="25"/>
      <c r="D28" s="25"/>
      <c r="E28" s="35" t="s">
        <v>28</v>
      </c>
      <c r="F28" s="54" t="s">
        <v>29</v>
      </c>
      <c r="G28" s="41"/>
      <c r="H28" s="35" t="s">
        <v>29</v>
      </c>
      <c r="I28" s="35" t="s">
        <v>189</v>
      </c>
      <c r="J28" s="56">
        <v>94926</v>
      </c>
      <c r="K28" s="66"/>
      <c r="L28" s="66"/>
      <c r="M28" s="66"/>
      <c r="N28" s="57">
        <f t="shared" si="1"/>
        <v>94926</v>
      </c>
    </row>
    <row r="29" spans="3:14" ht="54.75" customHeight="1">
      <c r="C29" s="25"/>
      <c r="D29" s="25"/>
      <c r="E29" s="35"/>
      <c r="F29" s="35"/>
      <c r="G29" s="35" t="s">
        <v>71</v>
      </c>
      <c r="H29" s="35"/>
      <c r="I29" s="55" t="s">
        <v>190</v>
      </c>
      <c r="J29" s="56">
        <v>1000000</v>
      </c>
      <c r="K29" s="66"/>
      <c r="L29" s="66"/>
      <c r="M29" s="66"/>
      <c r="N29" s="57">
        <f t="shared" si="1"/>
        <v>1000000</v>
      </c>
    </row>
    <row r="30" spans="3:14" ht="51.75" customHeight="1">
      <c r="C30" s="25"/>
      <c r="D30" s="25"/>
      <c r="E30" s="35"/>
      <c r="F30" s="35"/>
      <c r="G30" s="39" t="s">
        <v>72</v>
      </c>
      <c r="H30" s="39" t="s">
        <v>73</v>
      </c>
      <c r="I30" s="55" t="s">
        <v>191</v>
      </c>
      <c r="J30" s="56">
        <v>327982</v>
      </c>
      <c r="K30" s="66"/>
      <c r="L30" s="66"/>
      <c r="M30" s="66"/>
      <c r="N30" s="57">
        <f t="shared" si="1"/>
        <v>327982</v>
      </c>
    </row>
    <row r="31" spans="3:14" ht="51.75" customHeight="1">
      <c r="C31" s="25"/>
      <c r="D31" s="25"/>
      <c r="E31" s="35"/>
      <c r="F31" s="35"/>
      <c r="G31" s="41"/>
      <c r="H31" s="41"/>
      <c r="I31" s="55" t="s">
        <v>264</v>
      </c>
      <c r="J31" s="56">
        <v>359018</v>
      </c>
      <c r="K31" s="66"/>
      <c r="L31" s="66"/>
      <c r="M31" s="66"/>
      <c r="N31" s="57">
        <f t="shared" si="1"/>
        <v>359018</v>
      </c>
    </row>
    <row r="32" spans="3:14" ht="26.25" customHeight="1">
      <c r="C32" s="25"/>
      <c r="D32" s="25"/>
      <c r="E32" s="35"/>
      <c r="F32" s="35"/>
      <c r="G32" s="35" t="s">
        <v>94</v>
      </c>
      <c r="H32" s="35"/>
      <c r="I32" s="55" t="s">
        <v>192</v>
      </c>
      <c r="J32" s="56">
        <v>527153</v>
      </c>
      <c r="K32" s="66">
        <v>1632742</v>
      </c>
      <c r="L32" s="66"/>
      <c r="M32" s="66"/>
      <c r="N32" s="57">
        <f t="shared" si="1"/>
        <v>2159895</v>
      </c>
    </row>
    <row r="33" spans="3:14" ht="38.25" customHeight="1">
      <c r="C33" s="25"/>
      <c r="D33" s="25"/>
      <c r="E33" s="35" t="s">
        <v>30</v>
      </c>
      <c r="F33" s="35"/>
      <c r="G33" s="39" t="s">
        <v>30</v>
      </c>
      <c r="H33" s="39"/>
      <c r="I33" s="55" t="s">
        <v>193</v>
      </c>
      <c r="J33" s="56">
        <v>108023</v>
      </c>
      <c r="K33" s="66">
        <v>283041</v>
      </c>
      <c r="L33" s="66"/>
      <c r="M33" s="66"/>
      <c r="N33" s="57">
        <f t="shared" si="1"/>
        <v>391064</v>
      </c>
    </row>
    <row r="34" spans="3:14" ht="37.5" customHeight="1">
      <c r="C34" s="25"/>
      <c r="D34" s="25"/>
      <c r="E34" s="35"/>
      <c r="F34" s="35"/>
      <c r="G34" s="40"/>
      <c r="H34" s="40"/>
      <c r="I34" s="67" t="s">
        <v>81</v>
      </c>
      <c r="J34" s="60">
        <v>108023</v>
      </c>
      <c r="K34" s="68"/>
      <c r="L34" s="68"/>
      <c r="M34" s="68"/>
      <c r="N34" s="60">
        <f t="shared" si="1"/>
        <v>108023</v>
      </c>
    </row>
    <row r="35" spans="3:14" ht="37.5" customHeight="1">
      <c r="C35" s="25"/>
      <c r="D35" s="25"/>
      <c r="E35" s="35"/>
      <c r="F35" s="35"/>
      <c r="G35" s="41"/>
      <c r="H35" s="41"/>
      <c r="I35" s="67" t="s">
        <v>4</v>
      </c>
      <c r="J35" s="60"/>
      <c r="K35" s="68">
        <v>283041</v>
      </c>
      <c r="L35" s="68"/>
      <c r="M35" s="68"/>
      <c r="N35" s="60">
        <f t="shared" si="1"/>
        <v>283041</v>
      </c>
    </row>
    <row r="36" spans="3:14" ht="26.25" customHeight="1">
      <c r="C36" s="25"/>
      <c r="D36" s="25"/>
      <c r="E36" s="35"/>
      <c r="F36" s="35"/>
      <c r="G36" s="39" t="s">
        <v>14</v>
      </c>
      <c r="H36" s="39"/>
      <c r="I36" s="55" t="s">
        <v>194</v>
      </c>
      <c r="J36" s="56">
        <v>2469639</v>
      </c>
      <c r="K36" s="66"/>
      <c r="L36" s="66"/>
      <c r="M36" s="66"/>
      <c r="N36" s="57">
        <f t="shared" si="1"/>
        <v>2469639</v>
      </c>
    </row>
    <row r="37" spans="1:14" s="58" customFormat="1" ht="28.5" customHeight="1">
      <c r="A37" s="51" t="s">
        <v>12</v>
      </c>
      <c r="B37" s="52"/>
      <c r="C37" s="53"/>
      <c r="D37" s="53"/>
      <c r="E37" s="35" t="s">
        <v>14</v>
      </c>
      <c r="F37" s="35"/>
      <c r="G37" s="41"/>
      <c r="H37" s="41"/>
      <c r="I37" s="35" t="s">
        <v>195</v>
      </c>
      <c r="J37" s="56">
        <v>537989</v>
      </c>
      <c r="K37" s="66"/>
      <c r="L37" s="66"/>
      <c r="M37" s="66"/>
      <c r="N37" s="57">
        <f t="shared" si="1"/>
        <v>537989</v>
      </c>
    </row>
    <row r="38" spans="5:14" s="25" customFormat="1" ht="14.25" customHeight="1">
      <c r="E38" s="26"/>
      <c r="F38" s="27"/>
      <c r="G38" s="27"/>
      <c r="H38" s="27"/>
      <c r="I38" s="64"/>
      <c r="J38" s="43"/>
      <c r="K38" s="43"/>
      <c r="L38" s="43"/>
      <c r="M38" s="43"/>
      <c r="N38" s="47"/>
    </row>
    <row r="39" spans="3:14" ht="13.5">
      <c r="C39" s="25"/>
      <c r="D39" s="25"/>
      <c r="E39" s="27"/>
      <c r="F39" s="27"/>
      <c r="G39" s="27"/>
      <c r="H39" s="27"/>
      <c r="I39" s="26" t="s">
        <v>31</v>
      </c>
      <c r="J39" s="49">
        <f>J40+J41+J42+J43</f>
        <v>1533372</v>
      </c>
      <c r="K39" s="49">
        <f>K40+K41+K42+K43</f>
        <v>0</v>
      </c>
      <c r="L39" s="49">
        <f>L40+L41+L42+L43</f>
        <v>0</v>
      </c>
      <c r="M39" s="49">
        <f>M40+M41+M42+M43</f>
        <v>0</v>
      </c>
      <c r="N39" s="50">
        <f>N40+N41+N42+N43</f>
        <v>1533372</v>
      </c>
    </row>
    <row r="40" spans="3:14" ht="51">
      <c r="C40" s="25"/>
      <c r="D40" s="25"/>
      <c r="E40" s="27"/>
      <c r="F40" s="27"/>
      <c r="G40" s="35" t="s">
        <v>178</v>
      </c>
      <c r="H40" s="35"/>
      <c r="I40" s="55" t="s">
        <v>196</v>
      </c>
      <c r="J40" s="56">
        <v>16862</v>
      </c>
      <c r="K40" s="56"/>
      <c r="L40" s="56"/>
      <c r="M40" s="56"/>
      <c r="N40" s="57">
        <f>SUM(J40:M40)</f>
        <v>16862</v>
      </c>
    </row>
    <row r="41" spans="3:14" ht="64.5" customHeight="1">
      <c r="C41" s="25"/>
      <c r="D41" s="25"/>
      <c r="E41" s="35" t="s">
        <v>32</v>
      </c>
      <c r="F41" s="35" t="s">
        <v>33</v>
      </c>
      <c r="G41" s="35" t="s">
        <v>74</v>
      </c>
      <c r="H41" s="35" t="s">
        <v>75</v>
      </c>
      <c r="I41" s="55" t="s">
        <v>197</v>
      </c>
      <c r="J41" s="66">
        <v>1166510</v>
      </c>
      <c r="K41" s="66"/>
      <c r="L41" s="66"/>
      <c r="M41" s="66"/>
      <c r="N41" s="57">
        <f>SUM(J41:M41)</f>
        <v>1166510</v>
      </c>
    </row>
    <row r="42" spans="3:14" ht="64.5" customHeight="1">
      <c r="C42" s="25"/>
      <c r="D42" s="25"/>
      <c r="E42" s="27"/>
      <c r="F42" s="27"/>
      <c r="G42" s="35" t="s">
        <v>105</v>
      </c>
      <c r="H42" s="35" t="s">
        <v>106</v>
      </c>
      <c r="I42" s="55" t="s">
        <v>198</v>
      </c>
      <c r="J42" s="66">
        <v>200000</v>
      </c>
      <c r="K42" s="66"/>
      <c r="L42" s="66"/>
      <c r="M42" s="66"/>
      <c r="N42" s="57">
        <f>SUM(J42:M42)</f>
        <v>200000</v>
      </c>
    </row>
    <row r="43" spans="3:14" ht="64.5" customHeight="1">
      <c r="C43" s="25"/>
      <c r="D43" s="25"/>
      <c r="E43" s="27"/>
      <c r="F43" s="27"/>
      <c r="G43" s="35" t="s">
        <v>107</v>
      </c>
      <c r="H43" s="35"/>
      <c r="I43" s="55" t="s">
        <v>199</v>
      </c>
      <c r="J43" s="66">
        <v>150000</v>
      </c>
      <c r="K43" s="66"/>
      <c r="L43" s="66"/>
      <c r="M43" s="66"/>
      <c r="N43" s="57">
        <f>SUM(J43:M43)</f>
        <v>150000</v>
      </c>
    </row>
    <row r="44" spans="3:14" ht="15.75" customHeight="1">
      <c r="C44" s="25"/>
      <c r="D44" s="25"/>
      <c r="E44" s="27"/>
      <c r="F44" s="27"/>
      <c r="G44" s="27"/>
      <c r="H44" s="27"/>
      <c r="I44" s="65"/>
      <c r="J44" s="69"/>
      <c r="K44" s="69"/>
      <c r="L44" s="69"/>
      <c r="M44" s="69"/>
      <c r="N44" s="50"/>
    </row>
    <row r="45" spans="3:14" ht="15.75" customHeight="1">
      <c r="C45" s="25"/>
      <c r="D45" s="25"/>
      <c r="E45" s="27"/>
      <c r="F45" s="27"/>
      <c r="G45" s="27"/>
      <c r="H45" s="27"/>
      <c r="I45" s="65"/>
      <c r="J45" s="69"/>
      <c r="K45" s="69"/>
      <c r="L45" s="69"/>
      <c r="M45" s="69"/>
      <c r="N45" s="50"/>
    </row>
    <row r="46" spans="3:14" s="25" customFormat="1" ht="13.5">
      <c r="C46" s="70"/>
      <c r="E46" s="26"/>
      <c r="F46" s="65"/>
      <c r="G46" s="65"/>
      <c r="H46" s="65"/>
      <c r="I46" s="26" t="s">
        <v>15</v>
      </c>
      <c r="J46" s="49">
        <f>J47+J60+J62+J64+J66+J68+J69+J70+J71+J72+J73</f>
        <v>12565350</v>
      </c>
      <c r="K46" s="49">
        <f>K47+K60+K62+K64+K66+K68+K69+K70+K71+K72+K73</f>
        <v>20220600</v>
      </c>
      <c r="L46" s="49">
        <f>L47+L60+L62+L64+L66+L68+L69+L70+L71+L72+L73</f>
        <v>0</v>
      </c>
      <c r="M46" s="49">
        <f>M47+M60+M62+M64+M66+M68+M69+M70+M71+M72+M73</f>
        <v>0</v>
      </c>
      <c r="N46" s="50">
        <f>N47+N60+N62+N64+N66+N68+N69+N70+N71+N72+N73</f>
        <v>32785950</v>
      </c>
    </row>
    <row r="47" spans="3:17" s="25" customFormat="1" ht="90.75" customHeight="1">
      <c r="C47" s="70"/>
      <c r="E47" s="35" t="s">
        <v>34</v>
      </c>
      <c r="F47" s="35"/>
      <c r="G47" s="39" t="s">
        <v>162</v>
      </c>
      <c r="H47" s="39"/>
      <c r="I47" s="55" t="s">
        <v>200</v>
      </c>
      <c r="J47" s="66">
        <f>SUM(J48:J59)</f>
        <v>6835340</v>
      </c>
      <c r="K47" s="66">
        <f>SUM(K48:K59)</f>
        <v>8650370</v>
      </c>
      <c r="L47" s="66">
        <f>SUM(L48:L59)</f>
        <v>0</v>
      </c>
      <c r="M47" s="66">
        <f>SUM(M48:M59)</f>
        <v>0</v>
      </c>
      <c r="N47" s="71">
        <f>SUM(J47:M47)</f>
        <v>15485710</v>
      </c>
      <c r="O47" s="72"/>
      <c r="P47" s="69"/>
      <c r="Q47" s="69"/>
    </row>
    <row r="48" spans="3:14" s="25" customFormat="1" ht="39.75" customHeight="1">
      <c r="C48" s="70"/>
      <c r="E48" s="39"/>
      <c r="F48" s="39"/>
      <c r="G48" s="40"/>
      <c r="H48" s="40"/>
      <c r="I48" s="73" t="s">
        <v>121</v>
      </c>
      <c r="J48" s="74">
        <v>114570</v>
      </c>
      <c r="K48" s="74"/>
      <c r="L48" s="74"/>
      <c r="M48" s="74"/>
      <c r="N48" s="68">
        <f aca="true" t="shared" si="2" ref="N48:N73">SUM(J48:M48)</f>
        <v>114570</v>
      </c>
    </row>
    <row r="49" spans="3:14" s="25" customFormat="1" ht="39.75" customHeight="1">
      <c r="C49" s="70"/>
      <c r="E49" s="39"/>
      <c r="F49" s="39"/>
      <c r="G49" s="40"/>
      <c r="H49" s="40"/>
      <c r="I49" s="73" t="s">
        <v>166</v>
      </c>
      <c r="J49" s="74">
        <v>75710</v>
      </c>
      <c r="K49" s="74">
        <v>105190</v>
      </c>
      <c r="L49" s="74"/>
      <c r="M49" s="74"/>
      <c r="N49" s="68">
        <f t="shared" si="2"/>
        <v>180900</v>
      </c>
    </row>
    <row r="50" spans="3:14" s="25" customFormat="1" ht="39.75" customHeight="1">
      <c r="C50" s="70"/>
      <c r="E50" s="39"/>
      <c r="F50" s="39"/>
      <c r="G50" s="40"/>
      <c r="H50" s="40"/>
      <c r="I50" s="73" t="s">
        <v>127</v>
      </c>
      <c r="J50" s="74">
        <v>1949700</v>
      </c>
      <c r="K50" s="74">
        <v>3380150</v>
      </c>
      <c r="L50" s="74"/>
      <c r="M50" s="74"/>
      <c r="N50" s="68">
        <f t="shared" si="2"/>
        <v>5329850</v>
      </c>
    </row>
    <row r="51" spans="3:14" s="25" customFormat="1" ht="39.75" customHeight="1">
      <c r="C51" s="70"/>
      <c r="E51" s="39"/>
      <c r="F51" s="39"/>
      <c r="G51" s="40"/>
      <c r="H51" s="40"/>
      <c r="I51" s="73" t="s">
        <v>128</v>
      </c>
      <c r="J51" s="74">
        <v>1254910</v>
      </c>
      <c r="K51" s="74"/>
      <c r="L51" s="74"/>
      <c r="M51" s="74"/>
      <c r="N51" s="68">
        <f t="shared" si="2"/>
        <v>1254910</v>
      </c>
    </row>
    <row r="52" spans="3:14" s="25" customFormat="1" ht="42.75" customHeight="1">
      <c r="C52" s="70"/>
      <c r="E52" s="39"/>
      <c r="F52" s="39"/>
      <c r="G52" s="40"/>
      <c r="H52" s="40"/>
      <c r="I52" s="73" t="s">
        <v>82</v>
      </c>
      <c r="J52" s="68">
        <v>2680</v>
      </c>
      <c r="K52" s="68"/>
      <c r="L52" s="68"/>
      <c r="M52" s="68"/>
      <c r="N52" s="68">
        <f t="shared" si="2"/>
        <v>2680</v>
      </c>
    </row>
    <row r="53" spans="3:14" s="25" customFormat="1" ht="42.75" customHeight="1">
      <c r="C53" s="70"/>
      <c r="E53" s="39"/>
      <c r="F53" s="39"/>
      <c r="G53" s="40"/>
      <c r="H53" s="40"/>
      <c r="I53" s="73" t="s">
        <v>124</v>
      </c>
      <c r="J53" s="68">
        <v>19430</v>
      </c>
      <c r="K53" s="68"/>
      <c r="L53" s="68"/>
      <c r="M53" s="68"/>
      <c r="N53" s="68">
        <f t="shared" si="2"/>
        <v>19430</v>
      </c>
    </row>
    <row r="54" spans="3:14" s="25" customFormat="1" ht="42.75" customHeight="1">
      <c r="C54" s="70"/>
      <c r="E54" s="39"/>
      <c r="F54" s="39"/>
      <c r="G54" s="40"/>
      <c r="H54" s="40"/>
      <c r="I54" s="73" t="s">
        <v>125</v>
      </c>
      <c r="J54" s="68">
        <v>1337990</v>
      </c>
      <c r="K54" s="68">
        <v>2660570</v>
      </c>
      <c r="L54" s="68"/>
      <c r="M54" s="68"/>
      <c r="N54" s="68">
        <f t="shared" si="2"/>
        <v>3998560</v>
      </c>
    </row>
    <row r="55" spans="3:14" s="25" customFormat="1" ht="42.75" customHeight="1">
      <c r="C55" s="70"/>
      <c r="E55" s="39"/>
      <c r="F55" s="39"/>
      <c r="G55" s="40"/>
      <c r="H55" s="40"/>
      <c r="I55" s="73" t="s">
        <v>126</v>
      </c>
      <c r="J55" s="68">
        <v>614390</v>
      </c>
      <c r="K55" s="68"/>
      <c r="L55" s="68"/>
      <c r="M55" s="68"/>
      <c r="N55" s="68">
        <f t="shared" si="2"/>
        <v>614390</v>
      </c>
    </row>
    <row r="56" spans="3:14" s="25" customFormat="1" ht="41.25" customHeight="1">
      <c r="C56" s="70"/>
      <c r="E56" s="39"/>
      <c r="F56" s="39"/>
      <c r="G56" s="40"/>
      <c r="H56" s="40"/>
      <c r="I56" s="73" t="s">
        <v>83</v>
      </c>
      <c r="J56" s="74">
        <v>865640</v>
      </c>
      <c r="K56" s="74">
        <v>2504460</v>
      </c>
      <c r="L56" s="74"/>
      <c r="M56" s="74"/>
      <c r="N56" s="68">
        <f t="shared" si="2"/>
        <v>3370100</v>
      </c>
    </row>
    <row r="57" spans="3:14" s="25" customFormat="1" ht="41.25" customHeight="1">
      <c r="C57" s="70"/>
      <c r="E57" s="39"/>
      <c r="F57" s="39"/>
      <c r="G57" s="40"/>
      <c r="H57" s="40"/>
      <c r="I57" s="73" t="s">
        <v>123</v>
      </c>
      <c r="J57" s="74">
        <v>433490</v>
      </c>
      <c r="K57" s="74"/>
      <c r="L57" s="74"/>
      <c r="M57" s="74"/>
      <c r="N57" s="68">
        <f t="shared" si="2"/>
        <v>433490</v>
      </c>
    </row>
    <row r="58" spans="3:14" s="25" customFormat="1" ht="41.25" customHeight="1">
      <c r="C58" s="70"/>
      <c r="E58" s="39"/>
      <c r="F58" s="39"/>
      <c r="G58" s="40"/>
      <c r="H58" s="40"/>
      <c r="I58" s="73" t="s">
        <v>84</v>
      </c>
      <c r="J58" s="74">
        <v>125960</v>
      </c>
      <c r="K58" s="74"/>
      <c r="L58" s="74"/>
      <c r="M58" s="74"/>
      <c r="N58" s="68">
        <f t="shared" si="2"/>
        <v>125960</v>
      </c>
    </row>
    <row r="59" spans="3:14" s="25" customFormat="1" ht="41.25" customHeight="1">
      <c r="C59" s="70"/>
      <c r="E59" s="39"/>
      <c r="F59" s="75"/>
      <c r="G59" s="41"/>
      <c r="H59" s="41"/>
      <c r="I59" s="73" t="s">
        <v>122</v>
      </c>
      <c r="J59" s="74">
        <v>40870</v>
      </c>
      <c r="K59" s="74"/>
      <c r="L59" s="74"/>
      <c r="M59" s="74"/>
      <c r="N59" s="68">
        <f t="shared" si="2"/>
        <v>40870</v>
      </c>
    </row>
    <row r="60" spans="3:14" s="53" customFormat="1" ht="50.25" customHeight="1">
      <c r="C60" s="76"/>
      <c r="E60" s="39" t="s">
        <v>16</v>
      </c>
      <c r="F60" s="75"/>
      <c r="G60" s="39" t="s">
        <v>163</v>
      </c>
      <c r="H60" s="39"/>
      <c r="I60" s="77" t="s">
        <v>201</v>
      </c>
      <c r="J60" s="66"/>
      <c r="K60" s="66">
        <v>6458130</v>
      </c>
      <c r="L60" s="66"/>
      <c r="M60" s="66"/>
      <c r="N60" s="71">
        <f t="shared" si="2"/>
        <v>6458130</v>
      </c>
    </row>
    <row r="61" spans="3:14" s="53" customFormat="1" ht="51.75" customHeight="1">
      <c r="C61" s="76"/>
      <c r="E61" s="40"/>
      <c r="F61" s="78"/>
      <c r="G61" s="40"/>
      <c r="H61" s="40"/>
      <c r="I61" s="67" t="s">
        <v>167</v>
      </c>
      <c r="J61" s="66"/>
      <c r="K61" s="68">
        <v>6458130</v>
      </c>
      <c r="L61" s="68"/>
      <c r="M61" s="68"/>
      <c r="N61" s="68">
        <f t="shared" si="2"/>
        <v>6458130</v>
      </c>
    </row>
    <row r="62" spans="3:14" s="25" customFormat="1" ht="25.5" customHeight="1">
      <c r="C62" s="70"/>
      <c r="E62" s="40"/>
      <c r="F62" s="78"/>
      <c r="G62" s="40"/>
      <c r="H62" s="40"/>
      <c r="I62" s="79" t="s">
        <v>202</v>
      </c>
      <c r="J62" s="66">
        <v>2306810</v>
      </c>
      <c r="K62" s="66">
        <v>2304130</v>
      </c>
      <c r="L62" s="66"/>
      <c r="M62" s="66"/>
      <c r="N62" s="71">
        <f t="shared" si="2"/>
        <v>4610940</v>
      </c>
    </row>
    <row r="63" spans="3:14" s="25" customFormat="1" ht="53.25" customHeight="1">
      <c r="C63" s="70"/>
      <c r="E63" s="40"/>
      <c r="F63" s="78"/>
      <c r="G63" s="40"/>
      <c r="H63" s="40"/>
      <c r="I63" s="67" t="s">
        <v>85</v>
      </c>
      <c r="J63" s="68">
        <v>2306810</v>
      </c>
      <c r="K63" s="68">
        <v>2304130</v>
      </c>
      <c r="L63" s="68"/>
      <c r="M63" s="68"/>
      <c r="N63" s="68">
        <f t="shared" si="2"/>
        <v>4610940</v>
      </c>
    </row>
    <row r="64" spans="3:14" s="25" customFormat="1" ht="27" customHeight="1">
      <c r="C64" s="70"/>
      <c r="E64" s="27"/>
      <c r="F64" s="27"/>
      <c r="G64" s="40"/>
      <c r="H64" s="40"/>
      <c r="I64" s="80" t="s">
        <v>203</v>
      </c>
      <c r="J64" s="68"/>
      <c r="K64" s="66">
        <v>970830</v>
      </c>
      <c r="L64" s="68"/>
      <c r="M64" s="68"/>
      <c r="N64" s="71">
        <f t="shared" si="2"/>
        <v>970830</v>
      </c>
    </row>
    <row r="65" spans="3:14" s="25" customFormat="1" ht="39" customHeight="1">
      <c r="C65" s="70"/>
      <c r="E65" s="27"/>
      <c r="F65" s="27"/>
      <c r="G65" s="40"/>
      <c r="H65" s="40"/>
      <c r="I65" s="67" t="s">
        <v>129</v>
      </c>
      <c r="J65" s="68"/>
      <c r="K65" s="68">
        <v>970830</v>
      </c>
      <c r="L65" s="68"/>
      <c r="M65" s="68"/>
      <c r="N65" s="68">
        <f t="shared" si="2"/>
        <v>970830</v>
      </c>
    </row>
    <row r="66" spans="3:14" s="25" customFormat="1" ht="25.5" customHeight="1">
      <c r="C66" s="70"/>
      <c r="E66" s="27"/>
      <c r="F66" s="27"/>
      <c r="G66" s="40"/>
      <c r="H66" s="40"/>
      <c r="I66" s="80" t="s">
        <v>204</v>
      </c>
      <c r="J66" s="68"/>
      <c r="K66" s="66">
        <v>1837140</v>
      </c>
      <c r="L66" s="68"/>
      <c r="M66" s="68"/>
      <c r="N66" s="71">
        <f t="shared" si="2"/>
        <v>1837140</v>
      </c>
    </row>
    <row r="67" spans="3:14" s="25" customFormat="1" ht="51.75" customHeight="1">
      <c r="C67" s="70"/>
      <c r="E67" s="27"/>
      <c r="F67" s="27"/>
      <c r="G67" s="41"/>
      <c r="H67" s="41"/>
      <c r="I67" s="67" t="s">
        <v>168</v>
      </c>
      <c r="J67" s="68"/>
      <c r="K67" s="68">
        <v>1837140</v>
      </c>
      <c r="L67" s="68"/>
      <c r="M67" s="68"/>
      <c r="N67" s="68">
        <f t="shared" si="2"/>
        <v>1837140</v>
      </c>
    </row>
    <row r="68" spans="1:15" ht="64.5" customHeight="1">
      <c r="A68" s="21"/>
      <c r="B68" s="21"/>
      <c r="C68" s="21"/>
      <c r="D68" s="21"/>
      <c r="E68" s="27"/>
      <c r="F68" s="27"/>
      <c r="G68" s="35" t="s">
        <v>108</v>
      </c>
      <c r="H68" s="35"/>
      <c r="I68" s="59" t="s">
        <v>174</v>
      </c>
      <c r="J68" s="56">
        <v>250000</v>
      </c>
      <c r="K68" s="60"/>
      <c r="L68" s="60"/>
      <c r="M68" s="60"/>
      <c r="N68" s="71">
        <f t="shared" si="2"/>
        <v>250000</v>
      </c>
      <c r="O68" s="25"/>
    </row>
    <row r="69" spans="1:15" ht="39.75" customHeight="1">
      <c r="A69" s="21"/>
      <c r="B69" s="21"/>
      <c r="C69" s="21"/>
      <c r="D69" s="21"/>
      <c r="E69" s="27"/>
      <c r="F69" s="27"/>
      <c r="G69" s="39" t="s">
        <v>109</v>
      </c>
      <c r="H69" s="39"/>
      <c r="I69" s="59" t="s">
        <v>169</v>
      </c>
      <c r="J69" s="56">
        <v>310000</v>
      </c>
      <c r="K69" s="60"/>
      <c r="L69" s="60"/>
      <c r="M69" s="60"/>
      <c r="N69" s="71">
        <f t="shared" si="2"/>
        <v>310000</v>
      </c>
      <c r="O69" s="25"/>
    </row>
    <row r="70" spans="1:15" ht="18" customHeight="1">
      <c r="A70" s="21"/>
      <c r="B70" s="21"/>
      <c r="C70" s="21"/>
      <c r="D70" s="21"/>
      <c r="E70" s="27"/>
      <c r="F70" s="27"/>
      <c r="G70" s="40"/>
      <c r="H70" s="40"/>
      <c r="I70" s="59" t="s">
        <v>170</v>
      </c>
      <c r="J70" s="56">
        <v>560000</v>
      </c>
      <c r="K70" s="60"/>
      <c r="L70" s="60"/>
      <c r="M70" s="60"/>
      <c r="N70" s="71">
        <f t="shared" si="2"/>
        <v>560000</v>
      </c>
      <c r="O70" s="25"/>
    </row>
    <row r="71" spans="1:15" ht="18" customHeight="1">
      <c r="A71" s="21"/>
      <c r="B71" s="21"/>
      <c r="C71" s="21"/>
      <c r="D71" s="21"/>
      <c r="E71" s="27"/>
      <c r="F71" s="27"/>
      <c r="G71" s="40"/>
      <c r="H71" s="40"/>
      <c r="I71" s="59" t="s">
        <v>130</v>
      </c>
      <c r="J71" s="56">
        <v>387300</v>
      </c>
      <c r="K71" s="60"/>
      <c r="L71" s="60"/>
      <c r="M71" s="60"/>
      <c r="N71" s="71">
        <f t="shared" si="2"/>
        <v>387300</v>
      </c>
      <c r="O71" s="25"/>
    </row>
    <row r="72" spans="1:15" ht="18" customHeight="1">
      <c r="A72" s="21"/>
      <c r="B72" s="21"/>
      <c r="C72" s="21"/>
      <c r="D72" s="21"/>
      <c r="E72" s="27"/>
      <c r="F72" s="27"/>
      <c r="G72" s="40"/>
      <c r="H72" s="40"/>
      <c r="I72" s="59" t="s">
        <v>171</v>
      </c>
      <c r="J72" s="56">
        <v>1062900</v>
      </c>
      <c r="K72" s="60"/>
      <c r="L72" s="60"/>
      <c r="M72" s="60"/>
      <c r="N72" s="71">
        <f t="shared" si="2"/>
        <v>1062900</v>
      </c>
      <c r="O72" s="25"/>
    </row>
    <row r="73" spans="1:15" ht="18" customHeight="1">
      <c r="A73" s="21"/>
      <c r="B73" s="21"/>
      <c r="C73" s="21"/>
      <c r="D73" s="21"/>
      <c r="E73" s="27"/>
      <c r="F73" s="27"/>
      <c r="G73" s="41"/>
      <c r="H73" s="41"/>
      <c r="I73" s="59" t="s">
        <v>172</v>
      </c>
      <c r="J73" s="56">
        <v>853000</v>
      </c>
      <c r="K73" s="60"/>
      <c r="L73" s="60"/>
      <c r="M73" s="60"/>
      <c r="N73" s="71">
        <f t="shared" si="2"/>
        <v>853000</v>
      </c>
      <c r="O73" s="25"/>
    </row>
    <row r="74" spans="5:14" s="25" customFormat="1" ht="14.25" customHeight="1">
      <c r="E74" s="26"/>
      <c r="F74" s="27"/>
      <c r="G74" s="27"/>
      <c r="H74" s="27"/>
      <c r="I74" s="64"/>
      <c r="J74" s="43"/>
      <c r="K74" s="43"/>
      <c r="L74" s="43"/>
      <c r="M74" s="43"/>
      <c r="N74" s="47"/>
    </row>
    <row r="75" spans="3:14" ht="13.5">
      <c r="C75" s="25"/>
      <c r="D75" s="25"/>
      <c r="E75" s="64"/>
      <c r="F75" s="65"/>
      <c r="G75" s="65"/>
      <c r="H75" s="65"/>
      <c r="I75" s="81" t="s">
        <v>17</v>
      </c>
      <c r="J75" s="82">
        <f>SUM(J76+J78)</f>
        <v>141750</v>
      </c>
      <c r="K75" s="82">
        <f>SUM(K76+K78)</f>
        <v>0</v>
      </c>
      <c r="L75" s="82">
        <f>SUM(L76+L78)</f>
        <v>2083935</v>
      </c>
      <c r="M75" s="82">
        <f>SUM(M76+M78)</f>
        <v>0</v>
      </c>
      <c r="N75" s="31">
        <f>SUM(N76+N78)</f>
        <v>2225685</v>
      </c>
    </row>
    <row r="76" spans="1:14" s="58" customFormat="1" ht="77.25" customHeight="1">
      <c r="A76" s="83"/>
      <c r="B76" s="83"/>
      <c r="C76" s="83"/>
      <c r="D76" s="83"/>
      <c r="E76" s="41"/>
      <c r="F76" s="54" t="s">
        <v>20</v>
      </c>
      <c r="G76" s="39" t="s">
        <v>76</v>
      </c>
      <c r="H76" s="39" t="s">
        <v>77</v>
      </c>
      <c r="I76" s="84" t="s">
        <v>164</v>
      </c>
      <c r="J76" s="85">
        <v>141750</v>
      </c>
      <c r="K76" s="85"/>
      <c r="L76" s="85"/>
      <c r="M76" s="85"/>
      <c r="N76" s="57">
        <f>SUM(J76:M76)</f>
        <v>141750</v>
      </c>
    </row>
    <row r="77" spans="1:14" s="58" customFormat="1" ht="39.75" customHeight="1">
      <c r="A77" s="83"/>
      <c r="B77" s="83"/>
      <c r="C77" s="83"/>
      <c r="D77" s="83"/>
      <c r="E77" s="40"/>
      <c r="F77" s="54"/>
      <c r="G77" s="41"/>
      <c r="H77" s="41"/>
      <c r="I77" s="67" t="s">
        <v>165</v>
      </c>
      <c r="J77" s="86">
        <v>141750</v>
      </c>
      <c r="K77" s="86"/>
      <c r="L77" s="85"/>
      <c r="M77" s="85"/>
      <c r="N77" s="60">
        <f>SUM(J77:M77)</f>
        <v>141750</v>
      </c>
    </row>
    <row r="78" spans="3:14" ht="65.25" customHeight="1">
      <c r="C78" s="25"/>
      <c r="D78" s="25"/>
      <c r="E78" s="39" t="s">
        <v>18</v>
      </c>
      <c r="F78" s="35" t="s">
        <v>19</v>
      </c>
      <c r="G78" s="35" t="s">
        <v>95</v>
      </c>
      <c r="H78" s="35" t="s">
        <v>96</v>
      </c>
      <c r="I78" s="87" t="s">
        <v>205</v>
      </c>
      <c r="J78" s="88">
        <v>0</v>
      </c>
      <c r="K78" s="88"/>
      <c r="L78" s="88">
        <v>2083935</v>
      </c>
      <c r="M78" s="88"/>
      <c r="N78" s="57">
        <f>SUM(J78:M78)</f>
        <v>2083935</v>
      </c>
    </row>
    <row r="79" spans="5:14" s="25" customFormat="1" ht="14.25" customHeight="1">
      <c r="E79" s="26"/>
      <c r="F79" s="27"/>
      <c r="G79" s="27"/>
      <c r="H79" s="27"/>
      <c r="I79" s="64"/>
      <c r="J79" s="43"/>
      <c r="K79" s="43"/>
      <c r="L79" s="43"/>
      <c r="M79" s="43"/>
      <c r="N79" s="47"/>
    </row>
    <row r="80" spans="5:14" s="25" customFormat="1" ht="13.5">
      <c r="E80" s="26"/>
      <c r="F80" s="65"/>
      <c r="G80" s="65"/>
      <c r="H80" s="65"/>
      <c r="I80" s="26" t="s">
        <v>21</v>
      </c>
      <c r="J80" s="89">
        <f>SUM(J81:J81)</f>
        <v>280000</v>
      </c>
      <c r="K80" s="89"/>
      <c r="L80" s="89"/>
      <c r="M80" s="89"/>
      <c r="N80" s="90">
        <f>SUM(J80:M80)</f>
        <v>280000</v>
      </c>
    </row>
    <row r="81" spans="3:14" s="25" customFormat="1" ht="38.25" customHeight="1">
      <c r="C81" s="70"/>
      <c r="E81" s="35" t="s">
        <v>22</v>
      </c>
      <c r="F81" s="35"/>
      <c r="G81" s="35" t="s">
        <v>22</v>
      </c>
      <c r="H81" s="35" t="s">
        <v>97</v>
      </c>
      <c r="I81" s="55" t="s">
        <v>206</v>
      </c>
      <c r="J81" s="56">
        <v>280000</v>
      </c>
      <c r="K81" s="56"/>
      <c r="L81" s="56"/>
      <c r="M81" s="56"/>
      <c r="N81" s="57">
        <f>SUM(J81:M81)</f>
        <v>280000</v>
      </c>
    </row>
    <row r="82" spans="5:14" s="25" customFormat="1" ht="14.25" customHeight="1">
      <c r="E82" s="26"/>
      <c r="F82" s="27"/>
      <c r="G82" s="27"/>
      <c r="H82" s="27"/>
      <c r="I82" s="64"/>
      <c r="J82" s="43"/>
      <c r="K82" s="43"/>
      <c r="L82" s="43"/>
      <c r="M82" s="43"/>
      <c r="N82" s="47"/>
    </row>
    <row r="83" spans="5:14" s="25" customFormat="1" ht="14.25" customHeight="1">
      <c r="E83" s="26"/>
      <c r="F83" s="27"/>
      <c r="G83" s="27"/>
      <c r="H83" s="27"/>
      <c r="I83" s="64" t="s">
        <v>38</v>
      </c>
      <c r="J83" s="50">
        <f>J84+J85+J86+J89+J91+J93+J95+J97+J100+J103+J106+J108+J110+J112+J113+J114</f>
        <v>3733844</v>
      </c>
      <c r="K83" s="50">
        <f>K84+K85+K86+K89+K91+K93+K95+K97+K100+K103+K106+K108+K110+K112+K113+K114</f>
        <v>24400227</v>
      </c>
      <c r="L83" s="50">
        <f>L84+L85+L86+L89+L91+L93+L95+L97+L100+L103+L106+L108+L110+L112+L113+L114</f>
        <v>0</v>
      </c>
      <c r="M83" s="50">
        <f>M84+M85+M86+M89+M91+M93+M95+M97+M100+M103+M106+M108+M110+M112+M113+M114</f>
        <v>3971000</v>
      </c>
      <c r="N83" s="50">
        <f>SUM(J83:M83)</f>
        <v>32105071</v>
      </c>
    </row>
    <row r="84" spans="5:14" s="25" customFormat="1" ht="39" customHeight="1">
      <c r="E84" s="26"/>
      <c r="F84" s="27"/>
      <c r="G84" s="35" t="s">
        <v>98</v>
      </c>
      <c r="H84" s="35"/>
      <c r="I84" s="55" t="s">
        <v>207</v>
      </c>
      <c r="J84" s="56">
        <v>250000</v>
      </c>
      <c r="K84" s="57"/>
      <c r="L84" s="57"/>
      <c r="M84" s="57"/>
      <c r="N84" s="57">
        <f aca="true" t="shared" si="3" ref="N84:N114">SUM(J84:M84)</f>
        <v>250000</v>
      </c>
    </row>
    <row r="85" spans="5:14" s="25" customFormat="1" ht="54" customHeight="1">
      <c r="E85" s="26"/>
      <c r="F85" s="27"/>
      <c r="G85" s="39" t="s">
        <v>110</v>
      </c>
      <c r="H85" s="39" t="s">
        <v>112</v>
      </c>
      <c r="I85" s="55" t="s">
        <v>208</v>
      </c>
      <c r="J85" s="91">
        <v>400000</v>
      </c>
      <c r="K85" s="57"/>
      <c r="L85" s="57"/>
      <c r="M85" s="57"/>
      <c r="N85" s="57">
        <f t="shared" si="3"/>
        <v>400000</v>
      </c>
    </row>
    <row r="86" spans="1:15" ht="63.75" customHeight="1">
      <c r="A86" s="92"/>
      <c r="B86" s="93"/>
      <c r="C86" s="94"/>
      <c r="D86" s="95"/>
      <c r="E86" s="39" t="s">
        <v>23</v>
      </c>
      <c r="F86" s="39" t="s">
        <v>24</v>
      </c>
      <c r="G86" s="39" t="s">
        <v>78</v>
      </c>
      <c r="H86" s="39" t="s">
        <v>79</v>
      </c>
      <c r="I86" s="77" t="s">
        <v>209</v>
      </c>
      <c r="J86" s="96">
        <f>SUM(J87:J88)</f>
        <v>726072</v>
      </c>
      <c r="K86" s="96">
        <f>SUM(K87:K88)</f>
        <v>1575580</v>
      </c>
      <c r="L86" s="97"/>
      <c r="M86" s="97">
        <v>358000</v>
      </c>
      <c r="N86" s="98">
        <f t="shared" si="3"/>
        <v>2659652</v>
      </c>
      <c r="O86" s="25"/>
    </row>
    <row r="87" spans="1:15" ht="42.75" customHeight="1">
      <c r="A87" s="92"/>
      <c r="B87" s="93"/>
      <c r="C87" s="94"/>
      <c r="D87" s="95"/>
      <c r="E87" s="40"/>
      <c r="F87" s="40"/>
      <c r="G87" s="40"/>
      <c r="H87" s="40"/>
      <c r="I87" s="73" t="s">
        <v>87</v>
      </c>
      <c r="J87" s="99">
        <v>630312</v>
      </c>
      <c r="K87" s="100">
        <v>1549977</v>
      </c>
      <c r="L87" s="100"/>
      <c r="M87" s="100"/>
      <c r="N87" s="101">
        <f t="shared" si="3"/>
        <v>2180289</v>
      </c>
      <c r="O87" s="25"/>
    </row>
    <row r="88" spans="1:15" ht="42.75" customHeight="1">
      <c r="A88" s="92"/>
      <c r="B88" s="93"/>
      <c r="C88" s="94"/>
      <c r="D88" s="95"/>
      <c r="E88" s="40"/>
      <c r="F88" s="40"/>
      <c r="G88" s="40"/>
      <c r="H88" s="40"/>
      <c r="I88" s="73" t="s">
        <v>86</v>
      </c>
      <c r="J88" s="99">
        <v>95760</v>
      </c>
      <c r="K88" s="100">
        <v>25603</v>
      </c>
      <c r="L88" s="100"/>
      <c r="M88" s="100"/>
      <c r="N88" s="101">
        <f t="shared" si="3"/>
        <v>121363</v>
      </c>
      <c r="O88" s="25"/>
    </row>
    <row r="89" spans="1:15" ht="29.25" customHeight="1">
      <c r="A89" s="92"/>
      <c r="B89" s="93"/>
      <c r="C89" s="94"/>
      <c r="D89" s="95"/>
      <c r="E89" s="40"/>
      <c r="F89" s="40"/>
      <c r="G89" s="40"/>
      <c r="H89" s="40"/>
      <c r="I89" s="77" t="s">
        <v>210</v>
      </c>
      <c r="J89" s="66">
        <v>200830</v>
      </c>
      <c r="K89" s="66">
        <v>1030195</v>
      </c>
      <c r="L89" s="66">
        <f>SUM(L90)</f>
        <v>0</v>
      </c>
      <c r="M89" s="66">
        <v>159000</v>
      </c>
      <c r="N89" s="71">
        <f>SUM(J89+K89+L89+M89)</f>
        <v>1390025</v>
      </c>
      <c r="O89" s="25"/>
    </row>
    <row r="90" spans="1:15" ht="52.5" customHeight="1">
      <c r="A90" s="92"/>
      <c r="B90" s="93"/>
      <c r="C90" s="94"/>
      <c r="D90" s="95"/>
      <c r="E90" s="40"/>
      <c r="F90" s="40"/>
      <c r="G90" s="40"/>
      <c r="H90" s="40"/>
      <c r="I90" s="67" t="s">
        <v>88</v>
      </c>
      <c r="J90" s="102">
        <v>200830</v>
      </c>
      <c r="K90" s="68">
        <v>1030195</v>
      </c>
      <c r="L90" s="103"/>
      <c r="M90" s="103"/>
      <c r="N90" s="60">
        <f t="shared" si="3"/>
        <v>1231025</v>
      </c>
      <c r="O90" s="25"/>
    </row>
    <row r="91" spans="1:15" ht="27.75" customHeight="1">
      <c r="A91" s="92" t="s">
        <v>25</v>
      </c>
      <c r="B91" s="93"/>
      <c r="C91" s="92" t="s">
        <v>26</v>
      </c>
      <c r="D91" s="93" t="s">
        <v>27</v>
      </c>
      <c r="E91" s="40"/>
      <c r="F91" s="40"/>
      <c r="G91" s="40"/>
      <c r="H91" s="40"/>
      <c r="I91" s="77" t="s">
        <v>211</v>
      </c>
      <c r="J91" s="66"/>
      <c r="K91" s="66">
        <v>432675</v>
      </c>
      <c r="L91" s="66"/>
      <c r="M91" s="66"/>
      <c r="N91" s="57">
        <f t="shared" si="3"/>
        <v>432675</v>
      </c>
      <c r="O91" s="25"/>
    </row>
    <row r="92" spans="1:15" ht="42" customHeight="1">
      <c r="A92" s="92"/>
      <c r="B92" s="93"/>
      <c r="C92" s="94"/>
      <c r="D92" s="95"/>
      <c r="E92" s="40"/>
      <c r="F92" s="40"/>
      <c r="G92" s="40"/>
      <c r="H92" s="40"/>
      <c r="I92" s="67" t="s">
        <v>89</v>
      </c>
      <c r="J92" s="66"/>
      <c r="K92" s="68">
        <v>432675</v>
      </c>
      <c r="L92" s="68"/>
      <c r="M92" s="68"/>
      <c r="N92" s="60">
        <f t="shared" si="3"/>
        <v>432675</v>
      </c>
      <c r="O92" s="25"/>
    </row>
    <row r="93" spans="1:15" ht="27.75" customHeight="1">
      <c r="A93" s="92"/>
      <c r="B93" s="93"/>
      <c r="C93" s="94"/>
      <c r="D93" s="95"/>
      <c r="E93" s="40"/>
      <c r="F93" s="40"/>
      <c r="G93" s="40"/>
      <c r="H93" s="40"/>
      <c r="I93" s="79" t="s">
        <v>212</v>
      </c>
      <c r="J93" s="66"/>
      <c r="K93" s="66">
        <v>4223723</v>
      </c>
      <c r="L93" s="66"/>
      <c r="M93" s="66">
        <v>1643000</v>
      </c>
      <c r="N93" s="57">
        <f t="shared" si="3"/>
        <v>5866723</v>
      </c>
      <c r="O93" s="25"/>
    </row>
    <row r="94" spans="1:15" ht="51" customHeight="1">
      <c r="A94" s="25"/>
      <c r="B94" s="25"/>
      <c r="C94" s="25"/>
      <c r="D94" s="25"/>
      <c r="E94" s="40"/>
      <c r="F94" s="40"/>
      <c r="G94" s="40"/>
      <c r="H94" s="40"/>
      <c r="I94" s="67" t="s">
        <v>90</v>
      </c>
      <c r="J94" s="66"/>
      <c r="K94" s="68">
        <v>4223723</v>
      </c>
      <c r="L94" s="68"/>
      <c r="M94" s="68"/>
      <c r="N94" s="60">
        <f t="shared" si="3"/>
        <v>4223723</v>
      </c>
      <c r="O94" s="25"/>
    </row>
    <row r="95" spans="1:15" ht="26.25" customHeight="1">
      <c r="A95" s="25"/>
      <c r="B95" s="25"/>
      <c r="C95" s="25"/>
      <c r="D95" s="25"/>
      <c r="E95" s="40"/>
      <c r="F95" s="40"/>
      <c r="G95" s="40"/>
      <c r="H95" s="40"/>
      <c r="I95" s="79" t="s">
        <v>213</v>
      </c>
      <c r="J95" s="66"/>
      <c r="K95" s="66">
        <v>2957272</v>
      </c>
      <c r="L95" s="66"/>
      <c r="M95" s="66"/>
      <c r="N95" s="57">
        <f t="shared" si="3"/>
        <v>2957272</v>
      </c>
      <c r="O95" s="25"/>
    </row>
    <row r="96" spans="1:15" ht="50.25" customHeight="1">
      <c r="A96" s="25"/>
      <c r="B96" s="25"/>
      <c r="C96" s="25"/>
      <c r="D96" s="25"/>
      <c r="E96" s="40"/>
      <c r="F96" s="40"/>
      <c r="G96" s="40"/>
      <c r="H96" s="40"/>
      <c r="I96" s="67" t="s">
        <v>0</v>
      </c>
      <c r="J96" s="66"/>
      <c r="K96" s="68">
        <v>2957272</v>
      </c>
      <c r="L96" s="68"/>
      <c r="M96" s="68"/>
      <c r="N96" s="60">
        <f t="shared" si="3"/>
        <v>2957272</v>
      </c>
      <c r="O96" s="25"/>
    </row>
    <row r="97" spans="1:15" ht="26.25" customHeight="1">
      <c r="A97" s="25"/>
      <c r="B97" s="25"/>
      <c r="C97" s="25"/>
      <c r="D97" s="25"/>
      <c r="E97" s="40"/>
      <c r="F97" s="40"/>
      <c r="G97" s="40"/>
      <c r="H97" s="40"/>
      <c r="I97" s="79" t="s">
        <v>214</v>
      </c>
      <c r="J97" s="66">
        <v>61594</v>
      </c>
      <c r="K97" s="66">
        <v>2181796</v>
      </c>
      <c r="L97" s="66">
        <f>SUM(L98:L99)</f>
        <v>0</v>
      </c>
      <c r="M97" s="66">
        <v>1259000</v>
      </c>
      <c r="N97" s="71">
        <f>SUM(J97+K97+L97+M97)</f>
        <v>3502390</v>
      </c>
      <c r="O97" s="25"/>
    </row>
    <row r="98" spans="1:15" ht="54.75" customHeight="1">
      <c r="A98" s="25"/>
      <c r="B98" s="25"/>
      <c r="C98" s="25"/>
      <c r="D98" s="25"/>
      <c r="E98" s="40"/>
      <c r="F98" s="40"/>
      <c r="G98" s="40"/>
      <c r="H98" s="40"/>
      <c r="I98" s="67" t="s">
        <v>1</v>
      </c>
      <c r="J98" s="66">
        <v>41230</v>
      </c>
      <c r="K98" s="68">
        <v>2181796</v>
      </c>
      <c r="L98" s="68"/>
      <c r="M98" s="68"/>
      <c r="N98" s="60">
        <f t="shared" si="3"/>
        <v>2223026</v>
      </c>
      <c r="O98" s="25"/>
    </row>
    <row r="99" spans="1:15" ht="54.75" customHeight="1">
      <c r="A99" s="25"/>
      <c r="B99" s="25"/>
      <c r="C99" s="25"/>
      <c r="D99" s="25"/>
      <c r="E99" s="40"/>
      <c r="F99" s="40"/>
      <c r="G99" s="40"/>
      <c r="H99" s="40"/>
      <c r="I99" s="67" t="s">
        <v>111</v>
      </c>
      <c r="J99" s="68">
        <v>20364</v>
      </c>
      <c r="K99" s="68"/>
      <c r="L99" s="68"/>
      <c r="M99" s="68"/>
      <c r="N99" s="60">
        <f t="shared" si="3"/>
        <v>20364</v>
      </c>
      <c r="O99" s="25"/>
    </row>
    <row r="100" spans="1:15" ht="25.5" customHeight="1">
      <c r="A100" s="25"/>
      <c r="B100" s="25"/>
      <c r="C100" s="25"/>
      <c r="D100" s="25"/>
      <c r="E100" s="40"/>
      <c r="F100" s="40"/>
      <c r="G100" s="40"/>
      <c r="H100" s="40"/>
      <c r="I100" s="79" t="s">
        <v>215</v>
      </c>
      <c r="J100" s="66">
        <v>428593</v>
      </c>
      <c r="K100" s="66">
        <v>1161760</v>
      </c>
      <c r="L100" s="66">
        <f>SUM(L101:L102)</f>
        <v>0</v>
      </c>
      <c r="M100" s="66">
        <v>52000</v>
      </c>
      <c r="N100" s="71">
        <f>SUM(J100+K100+L100+M100)</f>
        <v>1642353</v>
      </c>
      <c r="O100" s="25"/>
    </row>
    <row r="101" spans="1:15" ht="55.5" customHeight="1">
      <c r="A101" s="25"/>
      <c r="B101" s="25"/>
      <c r="C101" s="25"/>
      <c r="D101" s="25"/>
      <c r="E101" s="40"/>
      <c r="F101" s="40"/>
      <c r="G101" s="40"/>
      <c r="H101" s="40"/>
      <c r="I101" s="67" t="s">
        <v>2</v>
      </c>
      <c r="J101" s="68">
        <v>422275</v>
      </c>
      <c r="K101" s="68">
        <v>1161760</v>
      </c>
      <c r="L101" s="68"/>
      <c r="M101" s="68"/>
      <c r="N101" s="60">
        <f t="shared" si="3"/>
        <v>1584035</v>
      </c>
      <c r="O101" s="25"/>
    </row>
    <row r="102" spans="1:15" ht="55.5" customHeight="1">
      <c r="A102" s="25"/>
      <c r="B102" s="25"/>
      <c r="C102" s="25"/>
      <c r="D102" s="25"/>
      <c r="E102" s="40"/>
      <c r="F102" s="78"/>
      <c r="G102" s="40"/>
      <c r="H102" s="40"/>
      <c r="I102" s="104" t="s">
        <v>3</v>
      </c>
      <c r="J102" s="74">
        <v>6318</v>
      </c>
      <c r="K102" s="74"/>
      <c r="L102" s="74"/>
      <c r="M102" s="74"/>
      <c r="N102" s="105">
        <f t="shared" si="3"/>
        <v>6318</v>
      </c>
      <c r="O102" s="25"/>
    </row>
    <row r="103" spans="1:15" ht="27" customHeight="1">
      <c r="A103" s="25"/>
      <c r="B103" s="25"/>
      <c r="C103" s="25"/>
      <c r="D103" s="25"/>
      <c r="E103" s="27"/>
      <c r="F103" s="27"/>
      <c r="G103" s="40"/>
      <c r="H103" s="40"/>
      <c r="I103" s="80" t="s">
        <v>216</v>
      </c>
      <c r="J103" s="66">
        <v>310555</v>
      </c>
      <c r="K103" s="66">
        <v>944300</v>
      </c>
      <c r="L103" s="68"/>
      <c r="M103" s="68"/>
      <c r="N103" s="57">
        <f t="shared" si="3"/>
        <v>1254855</v>
      </c>
      <c r="O103" s="25"/>
    </row>
    <row r="104" spans="1:15" ht="54" customHeight="1">
      <c r="A104" s="25"/>
      <c r="B104" s="25"/>
      <c r="C104" s="25"/>
      <c r="D104" s="25"/>
      <c r="E104" s="27"/>
      <c r="F104" s="27"/>
      <c r="G104" s="40"/>
      <c r="H104" s="40"/>
      <c r="I104" s="67" t="s">
        <v>133</v>
      </c>
      <c r="J104" s="68">
        <v>305235</v>
      </c>
      <c r="K104" s="68">
        <v>944300</v>
      </c>
      <c r="L104" s="68"/>
      <c r="M104" s="68"/>
      <c r="N104" s="60">
        <f t="shared" si="3"/>
        <v>1249535</v>
      </c>
      <c r="O104" s="25"/>
    </row>
    <row r="105" spans="1:15" ht="54" customHeight="1">
      <c r="A105" s="25"/>
      <c r="B105" s="25"/>
      <c r="C105" s="25"/>
      <c r="D105" s="25"/>
      <c r="E105" s="27"/>
      <c r="F105" s="27"/>
      <c r="G105" s="40"/>
      <c r="H105" s="40"/>
      <c r="I105" s="67" t="s">
        <v>134</v>
      </c>
      <c r="J105" s="68">
        <v>5320</v>
      </c>
      <c r="K105" s="68"/>
      <c r="L105" s="68"/>
      <c r="M105" s="68"/>
      <c r="N105" s="60">
        <f t="shared" si="3"/>
        <v>5320</v>
      </c>
      <c r="O105" s="25"/>
    </row>
    <row r="106" spans="1:15" ht="27" customHeight="1">
      <c r="A106" s="25"/>
      <c r="B106" s="25"/>
      <c r="C106" s="25"/>
      <c r="D106" s="25"/>
      <c r="E106" s="27"/>
      <c r="F106" s="27"/>
      <c r="G106" s="40"/>
      <c r="H106" s="40"/>
      <c r="I106" s="106" t="s">
        <v>100</v>
      </c>
      <c r="J106" s="68"/>
      <c r="K106" s="66">
        <v>5933928</v>
      </c>
      <c r="L106" s="68"/>
      <c r="M106" s="68"/>
      <c r="N106" s="57">
        <f t="shared" si="3"/>
        <v>5933928</v>
      </c>
      <c r="O106" s="25"/>
    </row>
    <row r="107" spans="1:15" ht="48.75" customHeight="1">
      <c r="A107" s="25"/>
      <c r="B107" s="25"/>
      <c r="C107" s="25"/>
      <c r="D107" s="25"/>
      <c r="E107" s="27"/>
      <c r="F107" s="27"/>
      <c r="G107" s="40"/>
      <c r="H107" s="40"/>
      <c r="I107" s="67" t="s">
        <v>135</v>
      </c>
      <c r="J107" s="68"/>
      <c r="K107" s="68">
        <v>5933928</v>
      </c>
      <c r="L107" s="68"/>
      <c r="M107" s="68"/>
      <c r="N107" s="60">
        <f t="shared" si="3"/>
        <v>5933928</v>
      </c>
      <c r="O107" s="25"/>
    </row>
    <row r="108" spans="1:15" s="58" customFormat="1" ht="26.25" customHeight="1">
      <c r="A108" s="83"/>
      <c r="B108" s="83"/>
      <c r="C108" s="83"/>
      <c r="D108" s="83"/>
      <c r="E108" s="27"/>
      <c r="F108" s="27"/>
      <c r="G108" s="40"/>
      <c r="H108" s="40"/>
      <c r="I108" s="107" t="s">
        <v>113</v>
      </c>
      <c r="J108" s="85"/>
      <c r="K108" s="85">
        <v>897085</v>
      </c>
      <c r="L108" s="85"/>
      <c r="M108" s="85"/>
      <c r="N108" s="57">
        <f t="shared" si="3"/>
        <v>897085</v>
      </c>
      <c r="O108" s="53"/>
    </row>
    <row r="109" spans="1:15" s="58" customFormat="1" ht="40.5" customHeight="1">
      <c r="A109" s="83"/>
      <c r="B109" s="83"/>
      <c r="C109" s="83"/>
      <c r="D109" s="83"/>
      <c r="E109" s="27"/>
      <c r="F109" s="27"/>
      <c r="G109" s="40"/>
      <c r="H109" s="40"/>
      <c r="I109" s="67" t="s">
        <v>132</v>
      </c>
      <c r="J109" s="85"/>
      <c r="K109" s="86">
        <v>897085</v>
      </c>
      <c r="L109" s="85"/>
      <c r="M109" s="85"/>
      <c r="N109" s="60">
        <f t="shared" si="3"/>
        <v>897085</v>
      </c>
      <c r="O109" s="53"/>
    </row>
    <row r="110" spans="1:15" s="58" customFormat="1" ht="28.5" customHeight="1">
      <c r="A110" s="83"/>
      <c r="B110" s="83"/>
      <c r="C110" s="83"/>
      <c r="D110" s="83"/>
      <c r="E110" s="27"/>
      <c r="F110" s="27"/>
      <c r="G110" s="40"/>
      <c r="H110" s="40"/>
      <c r="I110" s="107" t="s">
        <v>114</v>
      </c>
      <c r="J110" s="85"/>
      <c r="K110" s="85">
        <v>1588273</v>
      </c>
      <c r="L110" s="85"/>
      <c r="M110" s="85"/>
      <c r="N110" s="57">
        <f t="shared" si="3"/>
        <v>1588273</v>
      </c>
      <c r="O110" s="53"/>
    </row>
    <row r="111" spans="1:15" s="58" customFormat="1" ht="42.75" customHeight="1">
      <c r="A111" s="83"/>
      <c r="B111" s="83"/>
      <c r="C111" s="83"/>
      <c r="D111" s="83"/>
      <c r="E111" s="27"/>
      <c r="F111" s="27"/>
      <c r="G111" s="40"/>
      <c r="H111" s="41"/>
      <c r="I111" s="67" t="s">
        <v>131</v>
      </c>
      <c r="J111" s="85"/>
      <c r="K111" s="86">
        <v>1588273</v>
      </c>
      <c r="L111" s="85"/>
      <c r="M111" s="85"/>
      <c r="N111" s="60">
        <f t="shared" si="3"/>
        <v>1588273</v>
      </c>
      <c r="O111" s="53"/>
    </row>
    <row r="112" spans="1:15" s="58" customFormat="1" ht="28.5" customHeight="1">
      <c r="A112" s="83"/>
      <c r="B112" s="83"/>
      <c r="C112" s="83"/>
      <c r="D112" s="83"/>
      <c r="E112" s="27"/>
      <c r="F112" s="27"/>
      <c r="G112" s="41"/>
      <c r="H112" s="41" t="s">
        <v>120</v>
      </c>
      <c r="I112" s="108" t="s">
        <v>217</v>
      </c>
      <c r="J112" s="85"/>
      <c r="K112" s="85">
        <v>1473640</v>
      </c>
      <c r="L112" s="85"/>
      <c r="M112" s="85">
        <v>500000</v>
      </c>
      <c r="N112" s="57">
        <f t="shared" si="3"/>
        <v>1973640</v>
      </c>
      <c r="O112" s="53"/>
    </row>
    <row r="113" spans="1:15" s="58" customFormat="1" ht="27" customHeight="1">
      <c r="A113" s="83"/>
      <c r="B113" s="83"/>
      <c r="C113" s="83"/>
      <c r="D113" s="83"/>
      <c r="E113" s="27"/>
      <c r="F113" s="27"/>
      <c r="G113" s="39" t="s">
        <v>115</v>
      </c>
      <c r="H113" s="35" t="s">
        <v>116</v>
      </c>
      <c r="I113" s="84" t="s">
        <v>117</v>
      </c>
      <c r="J113" s="85">
        <v>1200000</v>
      </c>
      <c r="K113" s="85"/>
      <c r="L113" s="85"/>
      <c r="M113" s="85"/>
      <c r="N113" s="57">
        <f t="shared" si="3"/>
        <v>1200000</v>
      </c>
      <c r="O113" s="53"/>
    </row>
    <row r="114" spans="1:15" s="58" customFormat="1" ht="51" customHeight="1">
      <c r="A114" s="83"/>
      <c r="B114" s="83"/>
      <c r="C114" s="83"/>
      <c r="D114" s="83"/>
      <c r="E114" s="27"/>
      <c r="F114" s="27"/>
      <c r="G114" s="41"/>
      <c r="H114" s="35" t="s">
        <v>118</v>
      </c>
      <c r="I114" s="84" t="s">
        <v>119</v>
      </c>
      <c r="J114" s="85">
        <v>156200</v>
      </c>
      <c r="K114" s="85"/>
      <c r="L114" s="85"/>
      <c r="M114" s="85"/>
      <c r="N114" s="57">
        <f t="shared" si="3"/>
        <v>156200</v>
      </c>
      <c r="O114" s="53"/>
    </row>
    <row r="115" spans="1:15" s="58" customFormat="1" ht="18.75" customHeight="1">
      <c r="A115" s="83"/>
      <c r="B115" s="83"/>
      <c r="C115" s="83"/>
      <c r="D115" s="83"/>
      <c r="E115" s="27"/>
      <c r="F115" s="27"/>
      <c r="G115" s="27"/>
      <c r="H115" s="27"/>
      <c r="I115" s="109"/>
      <c r="J115" s="110"/>
      <c r="K115" s="110"/>
      <c r="L115" s="110"/>
      <c r="M115" s="110"/>
      <c r="N115" s="61"/>
      <c r="O115" s="53"/>
    </row>
    <row r="116" spans="9:15" ht="13.5">
      <c r="I116" s="64" t="s">
        <v>36</v>
      </c>
      <c r="J116" s="3">
        <f>SUM(J117)</f>
        <v>200000</v>
      </c>
      <c r="N116" s="90">
        <f>SUM(J116:M116)</f>
        <v>200000</v>
      </c>
      <c r="O116" s="25"/>
    </row>
    <row r="117" spans="7:15" ht="50.25" customHeight="1">
      <c r="G117" s="35" t="s">
        <v>80</v>
      </c>
      <c r="H117" s="35"/>
      <c r="I117" s="111" t="s">
        <v>218</v>
      </c>
      <c r="J117" s="56">
        <v>200000</v>
      </c>
      <c r="K117" s="56"/>
      <c r="L117" s="56"/>
      <c r="M117" s="56"/>
      <c r="N117" s="57">
        <f>SUM(J117:M117)</f>
        <v>200000</v>
      </c>
      <c r="O117" s="25"/>
    </row>
    <row r="118" spans="5:14" s="25" customFormat="1" ht="13.5">
      <c r="E118" s="26"/>
      <c r="F118" s="27"/>
      <c r="G118" s="27"/>
      <c r="H118" s="27"/>
      <c r="I118" s="112"/>
      <c r="J118" s="50"/>
      <c r="K118" s="50"/>
      <c r="L118" s="50"/>
      <c r="M118" s="50"/>
      <c r="N118" s="50"/>
    </row>
    <row r="120" spans="5:14" s="25" customFormat="1" ht="15.75">
      <c r="E120" s="26"/>
      <c r="F120" s="27"/>
      <c r="G120" s="27"/>
      <c r="H120" s="27"/>
      <c r="I120" s="114" t="s">
        <v>50</v>
      </c>
      <c r="J120" s="49">
        <f>SUM(J122:J207)</f>
        <v>4597035</v>
      </c>
      <c r="K120" s="49">
        <f>SUM(K122:K207)</f>
        <v>0</v>
      </c>
      <c r="L120" s="49">
        <f>SUM(L122:L207)</f>
        <v>0</v>
      </c>
      <c r="M120" s="49">
        <f>SUM(M122:M207)</f>
        <v>2229000</v>
      </c>
      <c r="N120" s="50">
        <f>SUM(J120:M120)</f>
        <v>6826035</v>
      </c>
    </row>
    <row r="121" spans="5:14" s="25" customFormat="1" ht="51.75">
      <c r="E121" s="26"/>
      <c r="F121" s="27"/>
      <c r="G121" s="39" t="s">
        <v>68</v>
      </c>
      <c r="H121" s="39"/>
      <c r="I121" s="115" t="s">
        <v>136</v>
      </c>
      <c r="J121" s="56"/>
      <c r="K121" s="56"/>
      <c r="L121" s="56"/>
      <c r="M121" s="56"/>
      <c r="N121" s="57"/>
    </row>
    <row r="122" spans="5:14" s="25" customFormat="1" ht="38.25">
      <c r="E122" s="26"/>
      <c r="F122" s="27"/>
      <c r="G122" s="40"/>
      <c r="H122" s="40"/>
      <c r="I122" s="116" t="s">
        <v>219</v>
      </c>
      <c r="J122" s="56">
        <v>400000</v>
      </c>
      <c r="K122" s="56"/>
      <c r="L122" s="56"/>
      <c r="M122" s="56"/>
      <c r="N122" s="57">
        <f aca="true" t="shared" si="4" ref="N122:N137">SUM(J122:M122)</f>
        <v>400000</v>
      </c>
    </row>
    <row r="123" spans="5:14" s="25" customFormat="1" ht="13.5">
      <c r="E123" s="26"/>
      <c r="F123" s="27"/>
      <c r="G123" s="40"/>
      <c r="H123" s="40"/>
      <c r="I123" s="115" t="s">
        <v>137</v>
      </c>
      <c r="J123" s="56"/>
      <c r="K123" s="56"/>
      <c r="L123" s="56"/>
      <c r="M123" s="56"/>
      <c r="N123" s="57"/>
    </row>
    <row r="124" spans="5:14" s="25" customFormat="1" ht="25.5">
      <c r="E124" s="26"/>
      <c r="F124" s="27"/>
      <c r="G124" s="40"/>
      <c r="H124" s="40"/>
      <c r="I124" s="116" t="s">
        <v>220</v>
      </c>
      <c r="J124" s="56">
        <v>49000</v>
      </c>
      <c r="K124" s="56"/>
      <c r="L124" s="56"/>
      <c r="M124" s="56"/>
      <c r="N124" s="57">
        <f t="shared" si="4"/>
        <v>49000</v>
      </c>
    </row>
    <row r="125" spans="5:14" s="25" customFormat="1" ht="13.5">
      <c r="E125" s="26"/>
      <c r="F125" s="27"/>
      <c r="G125" s="40"/>
      <c r="H125" s="40"/>
      <c r="I125" s="115" t="s">
        <v>173</v>
      </c>
      <c r="J125" s="56"/>
      <c r="K125" s="56"/>
      <c r="L125" s="56"/>
      <c r="M125" s="56"/>
      <c r="N125" s="57"/>
    </row>
    <row r="126" spans="5:14" s="25" customFormat="1" ht="25.5">
      <c r="E126" s="26"/>
      <c r="F126" s="27"/>
      <c r="G126" s="40"/>
      <c r="H126" s="40"/>
      <c r="I126" s="116" t="s">
        <v>221</v>
      </c>
      <c r="J126" s="56">
        <v>400000</v>
      </c>
      <c r="K126" s="56"/>
      <c r="L126" s="56"/>
      <c r="M126" s="56"/>
      <c r="N126" s="57">
        <f t="shared" si="4"/>
        <v>400000</v>
      </c>
    </row>
    <row r="127" spans="5:14" s="25" customFormat="1" ht="13.5">
      <c r="E127" s="26"/>
      <c r="F127" s="27"/>
      <c r="G127" s="40"/>
      <c r="H127" s="40"/>
      <c r="I127" s="115" t="s">
        <v>138</v>
      </c>
      <c r="J127" s="56"/>
      <c r="K127" s="56"/>
      <c r="L127" s="56"/>
      <c r="M127" s="56"/>
      <c r="N127" s="57"/>
    </row>
    <row r="128" spans="5:14" s="25" customFormat="1" ht="25.5">
      <c r="E128" s="26"/>
      <c r="F128" s="27"/>
      <c r="G128" s="40"/>
      <c r="H128" s="40"/>
      <c r="I128" s="116" t="s">
        <v>222</v>
      </c>
      <c r="J128" s="56">
        <v>185000</v>
      </c>
      <c r="K128" s="56"/>
      <c r="L128" s="56"/>
      <c r="M128" s="56"/>
      <c r="N128" s="57">
        <f t="shared" si="4"/>
        <v>185000</v>
      </c>
    </row>
    <row r="129" spans="5:14" s="25" customFormat="1" ht="15.75" customHeight="1">
      <c r="E129" s="26"/>
      <c r="F129" s="27"/>
      <c r="G129" s="40"/>
      <c r="H129" s="40"/>
      <c r="I129" s="115" t="s">
        <v>139</v>
      </c>
      <c r="J129" s="56"/>
      <c r="K129" s="56"/>
      <c r="L129" s="56"/>
      <c r="M129" s="56"/>
      <c r="N129" s="57"/>
    </row>
    <row r="130" spans="5:14" s="25" customFormat="1" ht="41.25" customHeight="1">
      <c r="E130" s="26"/>
      <c r="F130" s="27"/>
      <c r="G130" s="40"/>
      <c r="H130" s="40"/>
      <c r="I130" s="116" t="s">
        <v>223</v>
      </c>
      <c r="J130" s="56">
        <v>12800</v>
      </c>
      <c r="K130" s="56"/>
      <c r="L130" s="56"/>
      <c r="M130" s="56"/>
      <c r="N130" s="57">
        <f t="shared" si="4"/>
        <v>12800</v>
      </c>
    </row>
    <row r="131" spans="5:14" s="25" customFormat="1" ht="26.25" customHeight="1">
      <c r="E131" s="26"/>
      <c r="F131" s="27"/>
      <c r="G131" s="40"/>
      <c r="H131" s="40"/>
      <c r="I131" s="117" t="s">
        <v>140</v>
      </c>
      <c r="J131" s="56">
        <v>26000</v>
      </c>
      <c r="K131" s="56"/>
      <c r="L131" s="56"/>
      <c r="M131" s="56"/>
      <c r="N131" s="57">
        <f t="shared" si="4"/>
        <v>26000</v>
      </c>
    </row>
    <row r="132" spans="5:14" s="25" customFormat="1" ht="15" customHeight="1">
      <c r="E132" s="26"/>
      <c r="F132" s="27"/>
      <c r="G132" s="40"/>
      <c r="H132" s="40"/>
      <c r="I132" s="115" t="s">
        <v>141</v>
      </c>
      <c r="J132" s="56"/>
      <c r="K132" s="56"/>
      <c r="L132" s="56"/>
      <c r="M132" s="56"/>
      <c r="N132" s="57"/>
    </row>
    <row r="133" spans="5:14" s="25" customFormat="1" ht="42" customHeight="1">
      <c r="E133" s="26"/>
      <c r="F133" s="27"/>
      <c r="G133" s="40"/>
      <c r="H133" s="40"/>
      <c r="I133" s="116" t="s">
        <v>265</v>
      </c>
      <c r="J133" s="56">
        <v>80000</v>
      </c>
      <c r="K133" s="56"/>
      <c r="L133" s="56"/>
      <c r="M133" s="56"/>
      <c r="N133" s="57">
        <f t="shared" si="4"/>
        <v>80000</v>
      </c>
    </row>
    <row r="134" spans="5:14" s="25" customFormat="1" ht="26.25" customHeight="1">
      <c r="E134" s="26"/>
      <c r="F134" s="27"/>
      <c r="G134" s="40"/>
      <c r="H134" s="40"/>
      <c r="I134" s="116" t="s">
        <v>224</v>
      </c>
      <c r="J134" s="56">
        <v>70000</v>
      </c>
      <c r="K134" s="56"/>
      <c r="L134" s="56"/>
      <c r="M134" s="56"/>
      <c r="N134" s="57">
        <f t="shared" si="4"/>
        <v>70000</v>
      </c>
    </row>
    <row r="135" spans="7:15" ht="15" customHeight="1">
      <c r="G135" s="40"/>
      <c r="H135" s="40"/>
      <c r="I135" s="115" t="s">
        <v>51</v>
      </c>
      <c r="J135" s="118"/>
      <c r="K135" s="56"/>
      <c r="L135" s="56"/>
      <c r="M135" s="56"/>
      <c r="N135" s="57"/>
      <c r="O135" s="25"/>
    </row>
    <row r="136" spans="7:15" ht="26.25" customHeight="1">
      <c r="G136" s="40"/>
      <c r="H136" s="40"/>
      <c r="I136" s="116" t="s">
        <v>225</v>
      </c>
      <c r="J136" s="118">
        <v>200000</v>
      </c>
      <c r="K136" s="56"/>
      <c r="L136" s="56"/>
      <c r="M136" s="56"/>
      <c r="N136" s="57">
        <f t="shared" si="4"/>
        <v>200000</v>
      </c>
      <c r="O136" s="25"/>
    </row>
    <row r="137" spans="7:15" ht="26.25" customHeight="1">
      <c r="G137" s="40"/>
      <c r="H137" s="40"/>
      <c r="I137" s="117" t="s">
        <v>142</v>
      </c>
      <c r="J137" s="118">
        <v>60000</v>
      </c>
      <c r="K137" s="56"/>
      <c r="L137" s="56"/>
      <c r="M137" s="56"/>
      <c r="N137" s="57">
        <f t="shared" si="4"/>
        <v>60000</v>
      </c>
      <c r="O137" s="25"/>
    </row>
    <row r="138" spans="7:15" ht="38.25" customHeight="1">
      <c r="G138" s="40"/>
      <c r="H138" s="40"/>
      <c r="I138" s="116" t="s">
        <v>226</v>
      </c>
      <c r="J138" s="118"/>
      <c r="K138" s="56"/>
      <c r="L138" s="56"/>
      <c r="M138" s="56">
        <v>656000</v>
      </c>
      <c r="N138" s="57">
        <f>SUM(J138:M138)</f>
        <v>656000</v>
      </c>
      <c r="O138" s="25"/>
    </row>
    <row r="139" spans="7:15" ht="38.25" customHeight="1">
      <c r="G139" s="40"/>
      <c r="H139" s="40"/>
      <c r="I139" s="116" t="s">
        <v>227</v>
      </c>
      <c r="J139" s="118"/>
      <c r="K139" s="56"/>
      <c r="L139" s="56"/>
      <c r="M139" s="56">
        <v>300000</v>
      </c>
      <c r="N139" s="57">
        <f>SUM(J139:M139)</f>
        <v>300000</v>
      </c>
      <c r="O139" s="25"/>
    </row>
    <row r="140" spans="7:15" ht="12" customHeight="1">
      <c r="G140" s="40"/>
      <c r="H140" s="40"/>
      <c r="I140" s="115" t="s">
        <v>52</v>
      </c>
      <c r="J140" s="118"/>
      <c r="K140" s="56"/>
      <c r="L140" s="56"/>
      <c r="M140" s="56"/>
      <c r="N140" s="57"/>
      <c r="O140" s="25"/>
    </row>
    <row r="141" spans="7:15" ht="27" customHeight="1">
      <c r="G141" s="40"/>
      <c r="H141" s="40"/>
      <c r="I141" s="116" t="s">
        <v>228</v>
      </c>
      <c r="J141" s="118">
        <v>120000</v>
      </c>
      <c r="K141" s="56"/>
      <c r="L141" s="56"/>
      <c r="M141" s="56"/>
      <c r="N141" s="57">
        <f>SUM(J141:M141)</f>
        <v>120000</v>
      </c>
      <c r="O141" s="25"/>
    </row>
    <row r="142" spans="7:15" ht="38.25" customHeight="1">
      <c r="G142" s="40"/>
      <c r="H142" s="40"/>
      <c r="I142" s="116" t="s">
        <v>229</v>
      </c>
      <c r="J142" s="118">
        <v>87000</v>
      </c>
      <c r="K142" s="56"/>
      <c r="L142" s="56"/>
      <c r="M142" s="56"/>
      <c r="N142" s="57">
        <f>SUM(J142:M142)</f>
        <v>87000</v>
      </c>
      <c r="O142" s="25"/>
    </row>
    <row r="143" spans="7:15" ht="27.75" customHeight="1">
      <c r="G143" s="40"/>
      <c r="H143" s="40"/>
      <c r="I143" s="116" t="s">
        <v>230</v>
      </c>
      <c r="J143" s="118">
        <v>200000</v>
      </c>
      <c r="K143" s="56"/>
      <c r="L143" s="56"/>
      <c r="M143" s="56"/>
      <c r="N143" s="57">
        <f>SUM(J143:M143)</f>
        <v>200000</v>
      </c>
      <c r="O143" s="25"/>
    </row>
    <row r="144" spans="7:15" ht="27.75" customHeight="1">
      <c r="G144" s="40"/>
      <c r="H144" s="40"/>
      <c r="I144" s="116" t="s">
        <v>231</v>
      </c>
      <c r="J144" s="118">
        <v>22465</v>
      </c>
      <c r="K144" s="56"/>
      <c r="L144" s="56"/>
      <c r="M144" s="56"/>
      <c r="N144" s="57">
        <f>SUM(J144:M144)</f>
        <v>22465</v>
      </c>
      <c r="O144" s="25"/>
    </row>
    <row r="145" spans="7:15" ht="26.25" customHeight="1">
      <c r="G145" s="40"/>
      <c r="H145" s="40"/>
      <c r="I145" s="116" t="s">
        <v>232</v>
      </c>
      <c r="J145" s="118"/>
      <c r="K145" s="56"/>
      <c r="L145" s="56"/>
      <c r="M145" s="56">
        <v>202000</v>
      </c>
      <c r="N145" s="57">
        <f>SUM(J145:M145)</f>
        <v>202000</v>
      </c>
      <c r="O145" s="25"/>
    </row>
    <row r="146" spans="7:15" ht="15" customHeight="1">
      <c r="G146" s="40"/>
      <c r="H146" s="40"/>
      <c r="I146" s="115" t="s">
        <v>143</v>
      </c>
      <c r="J146" s="118"/>
      <c r="K146" s="56"/>
      <c r="L146" s="56"/>
      <c r="M146" s="56"/>
      <c r="N146" s="57"/>
      <c r="O146" s="25"/>
    </row>
    <row r="147" spans="7:15" ht="27" customHeight="1">
      <c r="G147" s="40"/>
      <c r="H147" s="40"/>
      <c r="I147" s="116" t="s">
        <v>233</v>
      </c>
      <c r="J147" s="118">
        <v>17000</v>
      </c>
      <c r="K147" s="56"/>
      <c r="L147" s="56"/>
      <c r="M147" s="56"/>
      <c r="N147" s="57">
        <f>SUM(J147:M147)</f>
        <v>17000</v>
      </c>
      <c r="O147" s="25"/>
    </row>
    <row r="148" spans="7:15" ht="39.75" customHeight="1">
      <c r="G148" s="40"/>
      <c r="H148" s="40"/>
      <c r="I148" s="116" t="s">
        <v>234</v>
      </c>
      <c r="J148" s="118">
        <v>85228</v>
      </c>
      <c r="K148" s="56"/>
      <c r="L148" s="56"/>
      <c r="M148" s="56"/>
      <c r="N148" s="57">
        <f>SUM(J148:M148)</f>
        <v>85228</v>
      </c>
      <c r="O148" s="25"/>
    </row>
    <row r="149" spans="7:15" ht="14.25" customHeight="1">
      <c r="G149" s="40"/>
      <c r="H149" s="40"/>
      <c r="I149" s="115" t="s">
        <v>144</v>
      </c>
      <c r="J149" s="118"/>
      <c r="K149" s="56"/>
      <c r="L149" s="56"/>
      <c r="M149" s="56"/>
      <c r="N149" s="57"/>
      <c r="O149" s="25"/>
    </row>
    <row r="150" spans="7:15" ht="27" customHeight="1">
      <c r="G150" s="40"/>
      <c r="H150" s="40"/>
      <c r="I150" s="117" t="s">
        <v>145</v>
      </c>
      <c r="J150" s="118">
        <v>53000</v>
      </c>
      <c r="K150" s="56"/>
      <c r="L150" s="56"/>
      <c r="M150" s="56"/>
      <c r="N150" s="57">
        <f>SUM(J150:M150)</f>
        <v>53000</v>
      </c>
      <c r="O150" s="25"/>
    </row>
    <row r="151" spans="7:15" ht="12" customHeight="1">
      <c r="G151" s="40"/>
      <c r="H151" s="40"/>
      <c r="I151" s="115" t="s">
        <v>53</v>
      </c>
      <c r="J151" s="118"/>
      <c r="K151" s="56"/>
      <c r="L151" s="56"/>
      <c r="M151" s="56"/>
      <c r="N151" s="57"/>
      <c r="O151" s="25"/>
    </row>
    <row r="152" spans="7:15" ht="26.25" customHeight="1">
      <c r="G152" s="40"/>
      <c r="H152" s="40"/>
      <c r="I152" s="116" t="s">
        <v>235</v>
      </c>
      <c r="J152" s="118">
        <v>60000</v>
      </c>
      <c r="K152" s="56"/>
      <c r="L152" s="56"/>
      <c r="M152" s="56">
        <v>120000</v>
      </c>
      <c r="N152" s="57">
        <f>SUM(J152:M152)</f>
        <v>180000</v>
      </c>
      <c r="O152" s="25"/>
    </row>
    <row r="153" spans="7:15" ht="25.5">
      <c r="G153" s="40"/>
      <c r="H153" s="40"/>
      <c r="I153" s="116" t="s">
        <v>236</v>
      </c>
      <c r="J153" s="118">
        <v>30000</v>
      </c>
      <c r="K153" s="56"/>
      <c r="L153" s="56"/>
      <c r="M153" s="56">
        <v>75000</v>
      </c>
      <c r="N153" s="57">
        <f>SUM(J153:M153)</f>
        <v>105000</v>
      </c>
      <c r="O153" s="25"/>
    </row>
    <row r="154" spans="7:15" ht="25.5">
      <c r="G154" s="40"/>
      <c r="H154" s="40"/>
      <c r="I154" s="116" t="s">
        <v>237</v>
      </c>
      <c r="J154" s="118">
        <v>670000</v>
      </c>
      <c r="K154" s="56"/>
      <c r="L154" s="56"/>
      <c r="M154" s="56"/>
      <c r="N154" s="57">
        <f>SUM(J154:M154)</f>
        <v>670000</v>
      </c>
      <c r="O154" s="25"/>
    </row>
    <row r="155" spans="7:15" ht="38.25">
      <c r="G155" s="40"/>
      <c r="H155" s="40"/>
      <c r="I155" s="116" t="s">
        <v>266</v>
      </c>
      <c r="J155" s="118">
        <v>89000</v>
      </c>
      <c r="K155" s="56"/>
      <c r="L155" s="56"/>
      <c r="M155" s="56"/>
      <c r="N155" s="57">
        <f>SUM(J155:M155)</f>
        <v>89000</v>
      </c>
      <c r="O155" s="25"/>
    </row>
    <row r="156" spans="7:15" ht="25.5">
      <c r="G156" s="40"/>
      <c r="H156" s="40"/>
      <c r="I156" s="116" t="s">
        <v>238</v>
      </c>
      <c r="J156" s="118">
        <v>37000</v>
      </c>
      <c r="K156" s="56"/>
      <c r="L156" s="56"/>
      <c r="M156" s="56"/>
      <c r="N156" s="57">
        <f>SUM(J156:M156)</f>
        <v>37000</v>
      </c>
      <c r="O156" s="25"/>
    </row>
    <row r="157" spans="5:14" s="25" customFormat="1" ht="13.5">
      <c r="E157" s="26"/>
      <c r="F157" s="27"/>
      <c r="G157" s="40"/>
      <c r="H157" s="40"/>
      <c r="I157" s="119" t="s">
        <v>54</v>
      </c>
      <c r="J157" s="56"/>
      <c r="K157" s="57"/>
      <c r="L157" s="57"/>
      <c r="M157" s="57"/>
      <c r="N157" s="38"/>
    </row>
    <row r="158" spans="7:15" ht="29.25" customHeight="1">
      <c r="G158" s="40"/>
      <c r="H158" s="40"/>
      <c r="I158" s="116" t="s">
        <v>239</v>
      </c>
      <c r="J158" s="118">
        <v>150000</v>
      </c>
      <c r="K158" s="56"/>
      <c r="L158" s="56"/>
      <c r="M158" s="56">
        <v>150000</v>
      </c>
      <c r="N158" s="57">
        <f>SUM(J158:M158)</f>
        <v>300000</v>
      </c>
      <c r="O158" s="25"/>
    </row>
    <row r="159" spans="7:15" ht="28.5" customHeight="1">
      <c r="G159" s="40"/>
      <c r="H159" s="40"/>
      <c r="I159" s="116" t="s">
        <v>240</v>
      </c>
      <c r="J159" s="118">
        <v>60000</v>
      </c>
      <c r="K159" s="56"/>
      <c r="L159" s="56"/>
      <c r="M159" s="56">
        <v>100000</v>
      </c>
      <c r="N159" s="57">
        <f>SUM(J159:M159)</f>
        <v>160000</v>
      </c>
      <c r="O159" s="25"/>
    </row>
    <row r="160" spans="7:15" ht="15" customHeight="1">
      <c r="G160" s="40"/>
      <c r="H160" s="40"/>
      <c r="I160" s="115" t="s">
        <v>146</v>
      </c>
      <c r="J160" s="118"/>
      <c r="K160" s="56"/>
      <c r="L160" s="56"/>
      <c r="M160" s="56"/>
      <c r="N160" s="57"/>
      <c r="O160" s="25"/>
    </row>
    <row r="161" spans="7:15" ht="15" customHeight="1">
      <c r="G161" s="40"/>
      <c r="H161" s="40"/>
      <c r="I161" s="117" t="s">
        <v>147</v>
      </c>
      <c r="J161" s="118">
        <v>35000</v>
      </c>
      <c r="K161" s="56"/>
      <c r="L161" s="56"/>
      <c r="M161" s="56"/>
      <c r="N161" s="57">
        <f>SUM(J161:M161)</f>
        <v>35000</v>
      </c>
      <c r="O161" s="25"/>
    </row>
    <row r="162" spans="7:15" ht="15" customHeight="1">
      <c r="G162" s="40"/>
      <c r="H162" s="40"/>
      <c r="I162" s="115" t="s">
        <v>148</v>
      </c>
      <c r="J162" s="118"/>
      <c r="K162" s="56"/>
      <c r="L162" s="56"/>
      <c r="M162" s="56"/>
      <c r="N162" s="57"/>
      <c r="O162" s="25"/>
    </row>
    <row r="163" spans="7:15" ht="39.75" customHeight="1">
      <c r="G163" s="40"/>
      <c r="H163" s="40"/>
      <c r="I163" s="116" t="s">
        <v>241</v>
      </c>
      <c r="J163" s="118">
        <v>23900</v>
      </c>
      <c r="K163" s="56"/>
      <c r="L163" s="56"/>
      <c r="M163" s="56"/>
      <c r="N163" s="57">
        <f aca="true" t="shared" si="5" ref="N163:N178">SUM(J163:M163)</f>
        <v>23900</v>
      </c>
      <c r="O163" s="25"/>
    </row>
    <row r="164" spans="7:15" ht="14.25" customHeight="1">
      <c r="G164" s="40"/>
      <c r="H164" s="40"/>
      <c r="I164" s="115" t="s">
        <v>149</v>
      </c>
      <c r="J164" s="118"/>
      <c r="K164" s="56"/>
      <c r="L164" s="56"/>
      <c r="M164" s="56"/>
      <c r="N164" s="57"/>
      <c r="O164" s="25"/>
    </row>
    <row r="165" spans="7:15" ht="28.5" customHeight="1">
      <c r="G165" s="40"/>
      <c r="H165" s="40"/>
      <c r="I165" s="116" t="s">
        <v>242</v>
      </c>
      <c r="J165" s="118">
        <v>8000</v>
      </c>
      <c r="K165" s="56"/>
      <c r="L165" s="56"/>
      <c r="M165" s="56"/>
      <c r="N165" s="57">
        <f t="shared" si="5"/>
        <v>8000</v>
      </c>
      <c r="O165" s="25"/>
    </row>
    <row r="166" spans="7:15" ht="14.25" customHeight="1">
      <c r="G166" s="40"/>
      <c r="H166" s="40"/>
      <c r="I166" s="117" t="s">
        <v>150</v>
      </c>
      <c r="J166" s="118">
        <v>20000</v>
      </c>
      <c r="K166" s="56"/>
      <c r="L166" s="56"/>
      <c r="M166" s="56"/>
      <c r="N166" s="57">
        <f t="shared" si="5"/>
        <v>20000</v>
      </c>
      <c r="O166" s="25"/>
    </row>
    <row r="167" spans="7:15" ht="14.25" customHeight="1">
      <c r="G167" s="40"/>
      <c r="H167" s="40"/>
      <c r="I167" s="115" t="s">
        <v>175</v>
      </c>
      <c r="J167" s="118"/>
      <c r="K167" s="56"/>
      <c r="L167" s="56"/>
      <c r="M167" s="56"/>
      <c r="N167" s="57"/>
      <c r="O167" s="25"/>
    </row>
    <row r="168" spans="7:15" ht="40.5" customHeight="1">
      <c r="G168" s="40"/>
      <c r="H168" s="40"/>
      <c r="I168" s="116" t="s">
        <v>243</v>
      </c>
      <c r="J168" s="118"/>
      <c r="K168" s="56"/>
      <c r="L168" s="56"/>
      <c r="M168" s="56">
        <v>200000</v>
      </c>
      <c r="N168" s="57">
        <f t="shared" si="5"/>
        <v>200000</v>
      </c>
      <c r="O168" s="25"/>
    </row>
    <row r="169" spans="7:15" ht="14.25" customHeight="1">
      <c r="G169" s="40"/>
      <c r="H169" s="40"/>
      <c r="I169" s="115" t="s">
        <v>151</v>
      </c>
      <c r="J169" s="118"/>
      <c r="K169" s="56"/>
      <c r="L169" s="56"/>
      <c r="M169" s="56"/>
      <c r="N169" s="57"/>
      <c r="O169" s="25"/>
    </row>
    <row r="170" spans="7:15" ht="51.75" customHeight="1">
      <c r="G170" s="40"/>
      <c r="H170" s="40"/>
      <c r="I170" s="116" t="s">
        <v>244</v>
      </c>
      <c r="J170" s="118">
        <v>49000</v>
      </c>
      <c r="K170" s="56"/>
      <c r="L170" s="56"/>
      <c r="M170" s="56"/>
      <c r="N170" s="57">
        <f t="shared" si="5"/>
        <v>49000</v>
      </c>
      <c r="O170" s="25"/>
    </row>
    <row r="171" spans="7:15" ht="39.75" customHeight="1">
      <c r="G171" s="40"/>
      <c r="H171" s="40"/>
      <c r="I171" s="116" t="s">
        <v>267</v>
      </c>
      <c r="J171" s="118">
        <v>57000</v>
      </c>
      <c r="K171" s="56"/>
      <c r="L171" s="56"/>
      <c r="M171" s="56"/>
      <c r="N171" s="57">
        <f t="shared" si="5"/>
        <v>57000</v>
      </c>
      <c r="O171" s="25"/>
    </row>
    <row r="172" spans="7:15" ht="15" customHeight="1">
      <c r="G172" s="40"/>
      <c r="H172" s="40"/>
      <c r="I172" s="115" t="s">
        <v>152</v>
      </c>
      <c r="J172" s="118"/>
      <c r="K172" s="56"/>
      <c r="L172" s="56"/>
      <c r="M172" s="56"/>
      <c r="N172" s="57"/>
      <c r="O172" s="25"/>
    </row>
    <row r="173" spans="7:15" ht="15" customHeight="1">
      <c r="G173" s="40"/>
      <c r="H173" s="40"/>
      <c r="I173" s="116" t="s">
        <v>245</v>
      </c>
      <c r="J173" s="118">
        <v>20000</v>
      </c>
      <c r="K173" s="56"/>
      <c r="L173" s="56"/>
      <c r="M173" s="56"/>
      <c r="N173" s="57">
        <f t="shared" si="5"/>
        <v>20000</v>
      </c>
      <c r="O173" s="25"/>
    </row>
    <row r="174" spans="7:15" ht="26.25" customHeight="1">
      <c r="G174" s="40"/>
      <c r="H174" s="40"/>
      <c r="I174" s="116" t="s">
        <v>246</v>
      </c>
      <c r="J174" s="118">
        <v>128000</v>
      </c>
      <c r="K174" s="56"/>
      <c r="L174" s="56"/>
      <c r="M174" s="56"/>
      <c r="N174" s="57">
        <f t="shared" si="5"/>
        <v>128000</v>
      </c>
      <c r="O174" s="25"/>
    </row>
    <row r="175" spans="7:14" ht="38.25">
      <c r="G175" s="40"/>
      <c r="H175" s="40"/>
      <c r="I175" s="116" t="s">
        <v>247</v>
      </c>
      <c r="J175" s="56">
        <v>100000</v>
      </c>
      <c r="K175" s="56"/>
      <c r="L175" s="56"/>
      <c r="M175" s="56"/>
      <c r="N175" s="57">
        <f>SUM(J175:M175)</f>
        <v>100000</v>
      </c>
    </row>
    <row r="176" spans="7:15" ht="14.25" customHeight="1">
      <c r="G176" s="40"/>
      <c r="H176" s="40"/>
      <c r="I176" s="115" t="s">
        <v>55</v>
      </c>
      <c r="J176" s="118"/>
      <c r="K176" s="56"/>
      <c r="L176" s="56"/>
      <c r="M176" s="56"/>
      <c r="N176" s="57"/>
      <c r="O176" s="25"/>
    </row>
    <row r="177" spans="7:15" ht="27.75" customHeight="1">
      <c r="G177" s="40"/>
      <c r="H177" s="40"/>
      <c r="I177" s="116" t="s">
        <v>248</v>
      </c>
      <c r="J177" s="118">
        <v>140000</v>
      </c>
      <c r="K177" s="56"/>
      <c r="L177" s="56"/>
      <c r="M177" s="56"/>
      <c r="N177" s="57">
        <f t="shared" si="5"/>
        <v>140000</v>
      </c>
      <c r="O177" s="25"/>
    </row>
    <row r="178" spans="7:15" ht="27.75" customHeight="1">
      <c r="G178" s="40"/>
      <c r="H178" s="40"/>
      <c r="I178" s="116" t="s">
        <v>249</v>
      </c>
      <c r="J178" s="118">
        <v>66000</v>
      </c>
      <c r="K178" s="56"/>
      <c r="L178" s="56"/>
      <c r="M178" s="56"/>
      <c r="N178" s="57">
        <f t="shared" si="5"/>
        <v>66000</v>
      </c>
      <c r="O178" s="25"/>
    </row>
    <row r="179" spans="7:15" ht="28.5" customHeight="1">
      <c r="G179" s="40"/>
      <c r="H179" s="40"/>
      <c r="I179" s="116" t="s">
        <v>250</v>
      </c>
      <c r="J179" s="118"/>
      <c r="K179" s="56"/>
      <c r="L179" s="56"/>
      <c r="M179" s="56">
        <v>75000</v>
      </c>
      <c r="N179" s="57">
        <f>SUM(J179:M179)</f>
        <v>75000</v>
      </c>
      <c r="O179" s="25"/>
    </row>
    <row r="180" spans="7:15" ht="14.25" customHeight="1">
      <c r="G180" s="40"/>
      <c r="H180" s="40"/>
      <c r="I180" s="115" t="s">
        <v>56</v>
      </c>
      <c r="J180" s="118"/>
      <c r="K180" s="56"/>
      <c r="L180" s="56"/>
      <c r="M180" s="56"/>
      <c r="N180" s="57"/>
      <c r="O180" s="25"/>
    </row>
    <row r="181" spans="7:15" ht="30.75" customHeight="1">
      <c r="G181" s="40"/>
      <c r="H181" s="40"/>
      <c r="I181" s="116" t="s">
        <v>251</v>
      </c>
      <c r="J181" s="118"/>
      <c r="K181" s="56"/>
      <c r="L181" s="56"/>
      <c r="M181" s="56">
        <v>50000</v>
      </c>
      <c r="N181" s="57">
        <f>SUM(J181:M181)</f>
        <v>50000</v>
      </c>
      <c r="O181" s="25"/>
    </row>
    <row r="182" spans="7:15" ht="14.25" customHeight="1">
      <c r="G182" s="40"/>
      <c r="H182" s="40"/>
      <c r="I182" s="115" t="s">
        <v>153</v>
      </c>
      <c r="J182" s="118"/>
      <c r="K182" s="56"/>
      <c r="L182" s="56"/>
      <c r="M182" s="56"/>
      <c r="N182" s="57"/>
      <c r="O182" s="25"/>
    </row>
    <row r="183" spans="7:15" ht="14.25" customHeight="1">
      <c r="G183" s="40"/>
      <c r="H183" s="40"/>
      <c r="I183" s="117" t="s">
        <v>268</v>
      </c>
      <c r="J183" s="118">
        <v>300000</v>
      </c>
      <c r="K183" s="56"/>
      <c r="L183" s="56"/>
      <c r="M183" s="56"/>
      <c r="N183" s="57">
        <f>SUM(J183:M183)</f>
        <v>300000</v>
      </c>
      <c r="O183" s="25"/>
    </row>
    <row r="184" spans="7:15" ht="41.25" customHeight="1">
      <c r="G184" s="40"/>
      <c r="H184" s="40"/>
      <c r="I184" s="116" t="s">
        <v>252</v>
      </c>
      <c r="J184" s="118">
        <v>15000</v>
      </c>
      <c r="K184" s="56"/>
      <c r="L184" s="56"/>
      <c r="M184" s="56"/>
      <c r="N184" s="57">
        <f>SUM(J184:M184)</f>
        <v>15000</v>
      </c>
      <c r="O184" s="25"/>
    </row>
    <row r="185" spans="7:15" ht="14.25" customHeight="1">
      <c r="G185" s="40"/>
      <c r="H185" s="40"/>
      <c r="I185" s="115" t="s">
        <v>57</v>
      </c>
      <c r="J185" s="118"/>
      <c r="K185" s="56"/>
      <c r="L185" s="56"/>
      <c r="M185" s="56"/>
      <c r="N185" s="57"/>
      <c r="O185" s="25"/>
    </row>
    <row r="186" spans="7:15" ht="27" customHeight="1">
      <c r="G186" s="40"/>
      <c r="H186" s="40"/>
      <c r="I186" s="116" t="s">
        <v>253</v>
      </c>
      <c r="J186" s="118"/>
      <c r="K186" s="56"/>
      <c r="L186" s="56"/>
      <c r="M186" s="56">
        <v>100000</v>
      </c>
      <c r="N186" s="57">
        <f>SUM(J186:M186)</f>
        <v>100000</v>
      </c>
      <c r="O186" s="25"/>
    </row>
    <row r="187" spans="7:15" ht="29.25" customHeight="1">
      <c r="G187" s="40"/>
      <c r="H187" s="40"/>
      <c r="I187" s="116" t="s">
        <v>254</v>
      </c>
      <c r="J187" s="118"/>
      <c r="K187" s="56"/>
      <c r="L187" s="56"/>
      <c r="M187" s="56">
        <v>35000</v>
      </c>
      <c r="N187" s="57">
        <f>SUM(J187:M187)</f>
        <v>35000</v>
      </c>
      <c r="O187" s="25"/>
    </row>
    <row r="188" spans="7:15" ht="15" customHeight="1">
      <c r="G188" s="40"/>
      <c r="H188" s="40"/>
      <c r="I188" s="115" t="s">
        <v>154</v>
      </c>
      <c r="J188" s="118"/>
      <c r="K188" s="56"/>
      <c r="L188" s="56"/>
      <c r="M188" s="56"/>
      <c r="N188" s="57"/>
      <c r="O188" s="25"/>
    </row>
    <row r="189" spans="7:15" ht="26.25" customHeight="1">
      <c r="G189" s="40"/>
      <c r="H189" s="40"/>
      <c r="I189" s="116" t="s">
        <v>255</v>
      </c>
      <c r="J189" s="118">
        <v>60000</v>
      </c>
      <c r="K189" s="56"/>
      <c r="L189" s="56"/>
      <c r="M189" s="56"/>
      <c r="N189" s="57">
        <f>SUM(J189:M189)</f>
        <v>60000</v>
      </c>
      <c r="O189" s="25"/>
    </row>
    <row r="190" spans="7:15" ht="26.25" customHeight="1">
      <c r="G190" s="40"/>
      <c r="H190" s="40"/>
      <c r="I190" s="116" t="s">
        <v>256</v>
      </c>
      <c r="J190" s="118">
        <v>60000</v>
      </c>
      <c r="K190" s="56"/>
      <c r="L190" s="56"/>
      <c r="M190" s="56"/>
      <c r="N190" s="57">
        <f>SUM(J190:M190)</f>
        <v>60000</v>
      </c>
      <c r="O190" s="25"/>
    </row>
    <row r="191" spans="7:15" ht="26.25" customHeight="1">
      <c r="G191" s="40"/>
      <c r="H191" s="40"/>
      <c r="I191" s="116" t="s">
        <v>257</v>
      </c>
      <c r="J191" s="118">
        <v>33000</v>
      </c>
      <c r="K191" s="56"/>
      <c r="L191" s="56"/>
      <c r="M191" s="56"/>
      <c r="N191" s="57">
        <f>SUM(J191:M191)</f>
        <v>33000</v>
      </c>
      <c r="O191" s="25"/>
    </row>
    <row r="192" spans="7:15" ht="26.25" customHeight="1">
      <c r="G192" s="40"/>
      <c r="H192" s="40"/>
      <c r="I192" s="116" t="s">
        <v>258</v>
      </c>
      <c r="J192" s="118">
        <v>11000</v>
      </c>
      <c r="K192" s="56"/>
      <c r="L192" s="56"/>
      <c r="M192" s="56"/>
      <c r="N192" s="57">
        <f>SUM(J192:M192)</f>
        <v>11000</v>
      </c>
      <c r="O192" s="25"/>
    </row>
    <row r="193" spans="7:15" ht="15" customHeight="1">
      <c r="G193" s="40"/>
      <c r="H193" s="40"/>
      <c r="I193" s="115" t="s">
        <v>58</v>
      </c>
      <c r="J193" s="118"/>
      <c r="K193" s="56"/>
      <c r="L193" s="56"/>
      <c r="M193" s="56"/>
      <c r="N193" s="57"/>
      <c r="O193" s="25"/>
    </row>
    <row r="194" spans="7:15" ht="27.75" customHeight="1">
      <c r="G194" s="40"/>
      <c r="H194" s="40"/>
      <c r="I194" s="116" t="s">
        <v>259</v>
      </c>
      <c r="J194" s="118"/>
      <c r="K194" s="56"/>
      <c r="L194" s="56"/>
      <c r="M194" s="56">
        <v>149000</v>
      </c>
      <c r="N194" s="57">
        <f>SUM(J194:M194)</f>
        <v>149000</v>
      </c>
      <c r="O194" s="25"/>
    </row>
    <row r="195" spans="7:15" ht="14.25" customHeight="1">
      <c r="G195" s="40"/>
      <c r="H195" s="40"/>
      <c r="I195" s="115" t="s">
        <v>155</v>
      </c>
      <c r="J195" s="118"/>
      <c r="K195" s="56"/>
      <c r="L195" s="56"/>
      <c r="M195" s="56"/>
      <c r="N195" s="57"/>
      <c r="O195" s="25"/>
    </row>
    <row r="196" spans="7:15" ht="29.25" customHeight="1">
      <c r="G196" s="40"/>
      <c r="H196" s="40"/>
      <c r="I196" s="117" t="s">
        <v>156</v>
      </c>
      <c r="J196" s="118">
        <v>40000</v>
      </c>
      <c r="K196" s="56"/>
      <c r="L196" s="56"/>
      <c r="M196" s="56"/>
      <c r="N196" s="57">
        <f>SUM(J196:M196)</f>
        <v>40000</v>
      </c>
      <c r="O196" s="25"/>
    </row>
    <row r="197" spans="7:15" ht="15.75" customHeight="1">
      <c r="G197" s="40"/>
      <c r="H197" s="40"/>
      <c r="I197" s="115" t="s">
        <v>157</v>
      </c>
      <c r="J197" s="118"/>
      <c r="K197" s="56"/>
      <c r="L197" s="56"/>
      <c r="M197" s="56"/>
      <c r="N197" s="57"/>
      <c r="O197" s="25"/>
    </row>
    <row r="198" spans="7:15" ht="28.5" customHeight="1">
      <c r="G198" s="40"/>
      <c r="H198" s="40"/>
      <c r="I198" s="117" t="s">
        <v>158</v>
      </c>
      <c r="J198" s="118">
        <v>13000</v>
      </c>
      <c r="K198" s="56"/>
      <c r="L198" s="56"/>
      <c r="M198" s="56"/>
      <c r="N198" s="57">
        <f>SUM(J198:M198)</f>
        <v>13000</v>
      </c>
      <c r="O198" s="25"/>
    </row>
    <row r="199" spans="7:15" ht="13.5" customHeight="1">
      <c r="G199" s="40"/>
      <c r="H199" s="40"/>
      <c r="I199" s="115" t="s">
        <v>59</v>
      </c>
      <c r="J199" s="118"/>
      <c r="K199" s="56"/>
      <c r="L199" s="56"/>
      <c r="M199" s="56"/>
      <c r="N199" s="57"/>
      <c r="O199" s="25"/>
    </row>
    <row r="200" spans="7:15" ht="27" customHeight="1">
      <c r="G200" s="40"/>
      <c r="H200" s="40"/>
      <c r="I200" s="116" t="s">
        <v>260</v>
      </c>
      <c r="J200" s="118">
        <v>29000</v>
      </c>
      <c r="K200" s="56"/>
      <c r="L200" s="56"/>
      <c r="M200" s="56"/>
      <c r="N200" s="57">
        <f>SUM(J200:M200)</f>
        <v>29000</v>
      </c>
      <c r="O200" s="25"/>
    </row>
    <row r="201" spans="7:15" ht="25.5" customHeight="1">
      <c r="G201" s="40"/>
      <c r="H201" s="40"/>
      <c r="I201" s="116" t="s">
        <v>261</v>
      </c>
      <c r="J201" s="118"/>
      <c r="K201" s="56"/>
      <c r="L201" s="56"/>
      <c r="M201" s="56">
        <v>17000</v>
      </c>
      <c r="N201" s="57">
        <f>SUM(J201:M201)</f>
        <v>17000</v>
      </c>
      <c r="O201" s="25"/>
    </row>
    <row r="202" spans="7:15" ht="16.5" customHeight="1">
      <c r="G202" s="40"/>
      <c r="H202" s="40"/>
      <c r="I202" s="115" t="s">
        <v>60</v>
      </c>
      <c r="J202" s="118"/>
      <c r="K202" s="56"/>
      <c r="L202" s="56"/>
      <c r="M202" s="56"/>
      <c r="N202" s="57"/>
      <c r="O202" s="25"/>
    </row>
    <row r="203" spans="7:15" ht="27" customHeight="1">
      <c r="G203" s="40"/>
      <c r="H203" s="40"/>
      <c r="I203" s="116" t="s">
        <v>262</v>
      </c>
      <c r="J203" s="118">
        <v>60000</v>
      </c>
      <c r="K203" s="56"/>
      <c r="L203" s="56"/>
      <c r="M203" s="56"/>
      <c r="N203" s="57">
        <f>SUM(J203:M203)</f>
        <v>60000</v>
      </c>
      <c r="O203" s="25"/>
    </row>
    <row r="204" spans="7:15" ht="38.25" customHeight="1">
      <c r="G204" s="40"/>
      <c r="H204" s="40"/>
      <c r="I204" s="116" t="s">
        <v>263</v>
      </c>
      <c r="J204" s="118">
        <v>41142</v>
      </c>
      <c r="K204" s="56"/>
      <c r="L204" s="56"/>
      <c r="M204" s="56"/>
      <c r="N204" s="57">
        <f>SUM(J204:M204)</f>
        <v>41142</v>
      </c>
      <c r="O204" s="25"/>
    </row>
    <row r="205" spans="7:15" ht="12.75" customHeight="1">
      <c r="G205" s="40"/>
      <c r="H205" s="40"/>
      <c r="I205" s="117" t="s">
        <v>99</v>
      </c>
      <c r="J205" s="118">
        <v>104500</v>
      </c>
      <c r="K205" s="56"/>
      <c r="L205" s="56"/>
      <c r="M205" s="56"/>
      <c r="N205" s="57">
        <f>SUM(J205:M205)</f>
        <v>104500</v>
      </c>
      <c r="O205" s="25"/>
    </row>
    <row r="206" spans="7:14" ht="13.5">
      <c r="G206" s="40"/>
      <c r="H206" s="40"/>
      <c r="I206" s="115" t="s">
        <v>159</v>
      </c>
      <c r="J206" s="56"/>
      <c r="K206" s="56"/>
      <c r="L206" s="56"/>
      <c r="M206" s="56"/>
      <c r="N206" s="57"/>
    </row>
    <row r="207" spans="7:14" ht="27.75" customHeight="1">
      <c r="G207" s="41"/>
      <c r="H207" s="41"/>
      <c r="I207" s="117" t="s">
        <v>160</v>
      </c>
      <c r="J207" s="56">
        <v>20000</v>
      </c>
      <c r="K207" s="56"/>
      <c r="L207" s="56"/>
      <c r="M207" s="56"/>
      <c r="N207" s="57">
        <f>SUM(J207:M207)</f>
        <v>20000</v>
      </c>
    </row>
    <row r="208" spans="9:14" ht="13.5" customHeight="1">
      <c r="I208" s="120"/>
      <c r="N208" s="121"/>
    </row>
    <row r="209" spans="9:14" ht="26.25" customHeight="1">
      <c r="I209" s="116" t="s">
        <v>161</v>
      </c>
      <c r="J209" s="56"/>
      <c r="K209" s="56"/>
      <c r="L209" s="56"/>
      <c r="M209" s="56">
        <v>622096</v>
      </c>
      <c r="N209" s="57">
        <f>SUM(J209:M209)</f>
        <v>622096</v>
      </c>
    </row>
    <row r="210" spans="9:14" ht="12.75">
      <c r="I210" s="55" t="s">
        <v>101</v>
      </c>
      <c r="J210" s="56"/>
      <c r="K210" s="56"/>
      <c r="L210" s="56"/>
      <c r="M210" s="56">
        <v>24738902</v>
      </c>
      <c r="N210" s="57">
        <f>SUM(J210:M210)</f>
        <v>24738902</v>
      </c>
    </row>
  </sheetData>
  <mergeCells count="3">
    <mergeCell ref="J5:N5"/>
    <mergeCell ref="E3:N3"/>
    <mergeCell ref="G8:I8"/>
  </mergeCells>
  <printOptions/>
  <pageMargins left="0.7" right="0.15748031496062992" top="0.69" bottom="0.4724409448818898" header="0.1968503937007874" footer="0.2362204724409449"/>
  <pageSetup firstPageNumber="1" useFirstPageNumber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Likumprojekta “Par valsts budžetu 2004. gadam” paskaidrojumi. Valsts investīciju programmas projektu saraksts 2004.gadam</dc:title>
  <dc:subject>paskaidrojuma raksts</dc:subject>
  <dc:creator>Zane Adijane</dc:creator>
  <cp:keywords/>
  <dc:description>Zane.Adijane@fm.gov.lv
t. 7095437</dc:description>
  <cp:lastModifiedBy>Lilita Rašmane</cp:lastModifiedBy>
  <cp:lastPrinted>2003-09-25T06:38:02Z</cp:lastPrinted>
  <dcterms:created xsi:type="dcterms:W3CDTF">2001-02-09T09:33:36Z</dcterms:created>
  <dcterms:modified xsi:type="dcterms:W3CDTF">2003-09-24T13:22:29Z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